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60" windowHeight="6576" tabRatio="662" firstSheet="1" activeTab="1"/>
  </bookViews>
  <sheets>
    <sheet name="KreditRiski" sheetId="4" r:id="rId1"/>
    <sheet name="LikvidlikRiski" sheetId="5" r:id="rId2"/>
    <sheet name="ValyutaRiski " sheetId="6" r:id="rId3"/>
    <sheet name="FaizRiski" sheetId="7" r:id="rId4"/>
    <sheet name="16.8.2 və 16.8.7" sheetId="9" r:id="rId5"/>
    <sheet name="16.8.3 və 16.8.4" sheetId="10" r:id="rId6"/>
    <sheet name="16.8.5." sheetId="11" r:id="rId7"/>
    <sheet name="16.8.6 " sheetId="12" r:id="rId8"/>
    <sheet name="16.8.8" sheetId="13" r:id="rId9"/>
    <sheet name="16.8.10." sheetId="14" r:id="rId10"/>
    <sheet name="16.6.2 (1)"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9">#REF!</definedName>
    <definedName name="bank" localSheetId="4">#REF!</definedName>
    <definedName name="bank" localSheetId="5">#REF!</definedName>
    <definedName name="bank" localSheetId="6">#REF!</definedName>
    <definedName name="bank" localSheetId="7">#REF!</definedName>
    <definedName name="bank" localSheetId="8">#REF!</definedName>
    <definedName name="bank" localSheetId="3">#REF!</definedName>
    <definedName name="bank" localSheetId="0">#REF!</definedName>
    <definedName name="bank" localSheetId="1">#REF!</definedName>
    <definedName name="bank" localSheetId="2">#REF!</definedName>
    <definedName name="bank">#REF!</definedName>
    <definedName name="BANK__">#REF!</definedName>
    <definedName name="bank_1" localSheetId="9">#REF!</definedName>
    <definedName name="bank_1" localSheetId="4">#REF!</definedName>
    <definedName name="bank_1" localSheetId="5">#REF!</definedName>
    <definedName name="bank_1" localSheetId="6">#REF!</definedName>
    <definedName name="bank_1" localSheetId="7">#REF!</definedName>
    <definedName name="bank_1" localSheetId="8">#REF!</definedName>
    <definedName name="bank_1" localSheetId="3">#REF!</definedName>
    <definedName name="bank_1" localSheetId="0">#REF!</definedName>
    <definedName name="bank_1" localSheetId="1">#REF!</definedName>
    <definedName name="bank_1" localSheetId="2">#REF!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9">[9]A12!$T$1</definedName>
    <definedName name="countA12_1" localSheetId="4">[10]A12!$T$1</definedName>
    <definedName name="countA12_1" localSheetId="5">[10]A12!$T$1</definedName>
    <definedName name="countA12_1" localSheetId="6">[11]A12!$T$1</definedName>
    <definedName name="countA12_1" localSheetId="7">[10]A12!$T$1</definedName>
    <definedName name="countA12_1" localSheetId="8">#REF!</definedName>
    <definedName name="countA12_1">#N/A</definedName>
    <definedName name="countA12_2">#N/A</definedName>
    <definedName name="countA12_3">#N/A</definedName>
    <definedName name="countM1_1">#N/A</definedName>
    <definedName name="countM2_1" localSheetId="8">'16.8.8'!#REF!</definedName>
    <definedName name="countM2_1">#N/A</definedName>
    <definedName name="countM2_2" localSheetId="8">'16.8.8'!#REF!</definedName>
    <definedName name="countM2_2">#N/A</definedName>
    <definedName name="countM2_3" localSheetId="8">'16.8.8'!#REF!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9">[9]U3!$Q$1</definedName>
    <definedName name="countU3_1" localSheetId="4">[10]U3!$Q$1</definedName>
    <definedName name="countU3_1" localSheetId="5">[10]U3!$Q$1</definedName>
    <definedName name="countU3_1" localSheetId="6">[11]U3!$Q$1</definedName>
    <definedName name="countU3_1" localSheetId="7">[10]U3!$Q$1</definedName>
    <definedName name="countU3_1" localSheetId="8">#REF!</definedName>
    <definedName name="countU3_1">#N/A</definedName>
    <definedName name="countU3_2" localSheetId="9">[9]U3!$Q$2</definedName>
    <definedName name="countU3_2" localSheetId="4">[10]U3!$Q$2</definedName>
    <definedName name="countU3_2" localSheetId="5">[10]U3!$Q$2</definedName>
    <definedName name="countU3_2" localSheetId="6">[11]U3!$Q$2</definedName>
    <definedName name="countU3_2" localSheetId="7">[10]U3!$Q$2</definedName>
    <definedName name="countU3_2" localSheetId="8">#REF!</definedName>
    <definedName name="countU3_2">#N/A</definedName>
    <definedName name="countU3_3" localSheetId="9">[9]U3!$Q$3</definedName>
    <definedName name="countU3_3" localSheetId="4">[10]U3!$Q$3</definedName>
    <definedName name="countU3_3" localSheetId="5">[10]U3!$Q$3</definedName>
    <definedName name="countU3_3" localSheetId="6">[11]U3!$Q$3</definedName>
    <definedName name="countU3_3" localSheetId="7">[10]U3!$Q$3</definedName>
    <definedName name="countU3_3" localSheetId="8">#REF!</definedName>
    <definedName name="countU3_3">#N/A</definedName>
    <definedName name="countU3_4" localSheetId="9">[9]U3!$Q$4</definedName>
    <definedName name="countU3_4" localSheetId="4">[10]U3!$Q$4</definedName>
    <definedName name="countU3_4" localSheetId="5">[10]U3!$Q$4</definedName>
    <definedName name="countU3_4" localSheetId="6">[11]U3!$Q$4</definedName>
    <definedName name="countU3_4" localSheetId="7">[10]U3!$Q$4</definedName>
    <definedName name="countU3_4" localSheetId="8">#REF!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9">#REF!</definedName>
    <definedName name="muddet" localSheetId="4">#REF!</definedName>
    <definedName name="muddet" localSheetId="5">#REF!</definedName>
    <definedName name="muddet" localSheetId="6">#REF!</definedName>
    <definedName name="muddet" localSheetId="7">#REF!</definedName>
    <definedName name="muddet" localSheetId="8">#REF!</definedName>
    <definedName name="muddet" localSheetId="3">#REF!</definedName>
    <definedName name="muddet" localSheetId="0">#REF!</definedName>
    <definedName name="muddet" localSheetId="1">#REF!</definedName>
    <definedName name="muddet" localSheetId="2">#REF!</definedName>
    <definedName name="muddet">#REF!</definedName>
    <definedName name="offset" localSheetId="9">#REF!</definedName>
    <definedName name="offset" localSheetId="4">#REF!</definedName>
    <definedName name="offset" localSheetId="5">#REF!</definedName>
    <definedName name="offset" localSheetId="6">#REF!</definedName>
    <definedName name="offset" localSheetId="7">#REF!</definedName>
    <definedName name="offset" localSheetId="8">#REF!</definedName>
    <definedName name="offset" localSheetId="3">#REF!</definedName>
    <definedName name="offset" localSheetId="0">#REF!</definedName>
    <definedName name="offset" localSheetId="1">#REF!</definedName>
    <definedName name="offset" localSheetId="2">#REF!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9">'16.8.10.'!$A$1:$F$91</definedName>
    <definedName name="_xlnm.Print_Area" localSheetId="6">'16.8.5.'!$A$1:$C$54</definedName>
    <definedName name="_xlnm.Print_Area" localSheetId="8">'16.8.8'!$A$1:$C$3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8">'16.8.8'!#REF!</definedName>
    <definedName name="row_endM2_1">#N/A</definedName>
    <definedName name="row_endM2_2" localSheetId="8">'16.8.8'!#REF!</definedName>
    <definedName name="row_endM2_2">#N/A</definedName>
    <definedName name="row_endM2_3" localSheetId="8">'16.8.8'!#REF!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8">'16.8.8'!#REF!</definedName>
    <definedName name="row_startM2_1">#N/A</definedName>
    <definedName name="row_startM2_2" localSheetId="8">'16.8.8'!#REF!</definedName>
    <definedName name="row_startM2_2">#N/A</definedName>
    <definedName name="row_startM2_3" localSheetId="8">'16.8.8'!#REF!</definedName>
    <definedName name="row_startM2_3">#N/A</definedName>
    <definedName name="row_startM3_1" localSheetId="9">[9]M3!$AC$1</definedName>
    <definedName name="row_startM3_1" localSheetId="4">[10]M3!$AC$1</definedName>
    <definedName name="row_startM3_1" localSheetId="5">[10]M3!$AC$1</definedName>
    <definedName name="row_startM3_1" localSheetId="6">[11]M3!$AC$1</definedName>
    <definedName name="row_startM3_1" localSheetId="7">[10]M3!$AC$1</definedName>
    <definedName name="row_startM3_1" localSheetId="8">#REF!</definedName>
    <definedName name="row_startM3_1">#N/A</definedName>
    <definedName name="row_startM3_2" localSheetId="9">[9]M3!$AC$2</definedName>
    <definedName name="row_startM3_2" localSheetId="4">[10]M3!$AC$2</definedName>
    <definedName name="row_startM3_2" localSheetId="5">[10]M3!$AC$2</definedName>
    <definedName name="row_startM3_2" localSheetId="6">[11]M3!$AC$2</definedName>
    <definedName name="row_startM3_2" localSheetId="7">[10]M3!$AC$2</definedName>
    <definedName name="row_startM3_2" localSheetId="8">#REF!</definedName>
    <definedName name="row_startM3_2">#N/A</definedName>
    <definedName name="row_startM3_3" localSheetId="9">[9]M3!$AC$3</definedName>
    <definedName name="row_startM3_3" localSheetId="4">[10]M3!$AC$3</definedName>
    <definedName name="row_startM3_3" localSheetId="5">[10]M3!$AC$3</definedName>
    <definedName name="row_startM3_3" localSheetId="6">[11]M3!$AC$3</definedName>
    <definedName name="row_startM3_3" localSheetId="7">[10]M3!$AC$3</definedName>
    <definedName name="row_startM3_3" localSheetId="8">#REF!</definedName>
    <definedName name="row_startM3_3">#N/A</definedName>
    <definedName name="row_startM3_4" localSheetId="9">[9]M3!$AC$4</definedName>
    <definedName name="row_startM3_4" localSheetId="4">[10]M3!$AC$4</definedName>
    <definedName name="row_startM3_4" localSheetId="5">[10]M3!$AC$4</definedName>
    <definedName name="row_startM3_4" localSheetId="6">[11]M3!$AC$4</definedName>
    <definedName name="row_startM3_4" localSheetId="7">[10]M3!$AC$4</definedName>
    <definedName name="row_startM3_4" localSheetId="8">#REF!</definedName>
    <definedName name="row_startM3_4">#N/A</definedName>
    <definedName name="row_startM4_1" localSheetId="9">[9]M4!$AQ$1</definedName>
    <definedName name="row_startM4_1" localSheetId="4">[10]M4!$AQ$1</definedName>
    <definedName name="row_startM4_1" localSheetId="5">[10]M4!$AQ$1</definedName>
    <definedName name="row_startM4_1" localSheetId="6">[11]M4!$AQ$1</definedName>
    <definedName name="row_startM4_1" localSheetId="7">[10]M4!$AQ$1</definedName>
    <definedName name="row_startM4_1" localSheetId="8">#REF!</definedName>
    <definedName name="row_startM4_1">#N/A</definedName>
    <definedName name="row_startM4_2" localSheetId="9">[9]M4!$AQ$2</definedName>
    <definedName name="row_startM4_2" localSheetId="4">[10]M4!$AQ$2</definedName>
    <definedName name="row_startM4_2" localSheetId="5">[10]M4!$AQ$2</definedName>
    <definedName name="row_startM4_2" localSheetId="6">[11]M4!$AQ$2</definedName>
    <definedName name="row_startM4_2" localSheetId="7">[10]M4!$AQ$2</definedName>
    <definedName name="row_startM4_2" localSheetId="8">#REF!</definedName>
    <definedName name="row_startM4_2">#N/A</definedName>
    <definedName name="row_startM4_3" localSheetId="9">[9]M4!$AQ$3</definedName>
    <definedName name="row_startM4_3" localSheetId="4">[10]M4!$AQ$3</definedName>
    <definedName name="row_startM4_3" localSheetId="5">[10]M4!$AQ$3</definedName>
    <definedName name="row_startM4_3" localSheetId="6">[11]M4!$AQ$3</definedName>
    <definedName name="row_startM4_3" localSheetId="7">[10]M4!$AQ$3</definedName>
    <definedName name="row_startM4_3" localSheetId="8">#REF!</definedName>
    <definedName name="row_startM4_3">#N/A</definedName>
    <definedName name="row_startM4_4" localSheetId="9">[9]M4!$AQ$4</definedName>
    <definedName name="row_startM4_4" localSheetId="4">[10]M4!$AQ$4</definedName>
    <definedName name="row_startM4_4" localSheetId="5">[10]M4!$AQ$4</definedName>
    <definedName name="row_startM4_4" localSheetId="6">[11]M4!$AQ$4</definedName>
    <definedName name="row_startM4_4" localSheetId="7">[10]M4!$AQ$4</definedName>
    <definedName name="row_startM4_4" localSheetId="8">#REF!</definedName>
    <definedName name="row_startM4_4">#N/A</definedName>
    <definedName name="row_startM8_1" localSheetId="9">[9]M8!$K$1</definedName>
    <definedName name="row_startM8_1" localSheetId="4">[10]M8!$K$1</definedName>
    <definedName name="row_startM8_1" localSheetId="5">[10]M8!$K$1</definedName>
    <definedName name="row_startM8_1" localSheetId="6">[11]M8!$K$1</definedName>
    <definedName name="row_startM8_1" localSheetId="7">[10]M8!$K$1</definedName>
    <definedName name="row_startM8_1" localSheetId="8">#REF!</definedName>
    <definedName name="row_startM8_1">#N/A</definedName>
    <definedName name="row_startM8_2" localSheetId="9">[9]M8!$K$2</definedName>
    <definedName name="row_startM8_2" localSheetId="4">[10]M8!$K$2</definedName>
    <definedName name="row_startM8_2" localSheetId="5">[10]M8!$K$2</definedName>
    <definedName name="row_startM8_2" localSheetId="6">[11]M8!$K$2</definedName>
    <definedName name="row_startM8_2" localSheetId="7">[10]M8!$K$2</definedName>
    <definedName name="row_startM8_2" localSheetId="8">#REF!</definedName>
    <definedName name="row_startM8_2">#N/A</definedName>
    <definedName name="row_startM8_3" localSheetId="9">[9]M8!$K$3</definedName>
    <definedName name="row_startM8_3" localSheetId="4">[10]M8!$K$3</definedName>
    <definedName name="row_startM8_3" localSheetId="5">[10]M8!$K$3</definedName>
    <definedName name="row_startM8_3" localSheetId="6">[11]M8!$K$3</definedName>
    <definedName name="row_startM8_3" localSheetId="7">[10]M8!$K$3</definedName>
    <definedName name="row_startM8_3" localSheetId="8">#REF!</definedName>
    <definedName name="row_startM8_3">#N/A</definedName>
    <definedName name="row_startM9_1" localSheetId="9">[9]M9!$K$1</definedName>
    <definedName name="row_startM9_1" localSheetId="4">[10]M9!$K$1</definedName>
    <definedName name="row_startM9_1" localSheetId="5">[10]M9!$K$1</definedName>
    <definedName name="row_startM9_1" localSheetId="6">[11]M9!$K$1</definedName>
    <definedName name="row_startM9_1" localSheetId="7">[10]M9!$K$1</definedName>
    <definedName name="row_startM9_1" localSheetId="8">#REF!</definedName>
    <definedName name="row_startM9_1">#N/A</definedName>
    <definedName name="row_startM9_2" localSheetId="9">[9]M9!$K$2</definedName>
    <definedName name="row_startM9_2" localSheetId="4">[10]M9!$K$2</definedName>
    <definedName name="row_startM9_2" localSheetId="5">[10]M9!$K$2</definedName>
    <definedName name="row_startM9_2" localSheetId="6">[11]M9!$K$2</definedName>
    <definedName name="row_startM9_2" localSheetId="7">[10]M9!$K$2</definedName>
    <definedName name="row_startM9_2" localSheetId="8">#REF!</definedName>
    <definedName name="row_startM9_2">#N/A</definedName>
    <definedName name="row_startM9_3" localSheetId="9">[9]M9!$K$3</definedName>
    <definedName name="row_startM9_3" localSheetId="4">[10]M9!$K$3</definedName>
    <definedName name="row_startM9_3" localSheetId="5">[10]M9!$K$3</definedName>
    <definedName name="row_startM9_3" localSheetId="6">[11]M9!$K$3</definedName>
    <definedName name="row_startM9_3" localSheetId="7">[10]M9!$K$3</definedName>
    <definedName name="row_startM9_3" localSheetId="8">#REF!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9">[9]M1!$M$2</definedName>
    <definedName name="rowM1_1" localSheetId="4">[10]M1!$M$2</definedName>
    <definedName name="rowM1_1" localSheetId="5">[10]M1!$M$2</definedName>
    <definedName name="rowM1_1" localSheetId="6">[11]M1!$M$2</definedName>
    <definedName name="rowM1_1" localSheetId="7">[10]M1!$M$2</definedName>
    <definedName name="rowM1_1" localSheetId="8">#REF!</definedName>
    <definedName name="rowM1_1">#N/A</definedName>
    <definedName name="rowM2_1" localSheetId="8">'16.8.8'!#REF!</definedName>
    <definedName name="rowM2_1">#N/A</definedName>
    <definedName name="rowM2_2" localSheetId="8">'16.8.8'!#REF!</definedName>
    <definedName name="rowM2_2">#N/A</definedName>
    <definedName name="rowM2_3" localSheetId="8">'16.8.8'!#REF!</definedName>
    <definedName name="rowM2_3">#N/A</definedName>
    <definedName name="rowM3_1" localSheetId="9">[9]M3!$AB$1</definedName>
    <definedName name="rowM3_1" localSheetId="4">[10]M3!$AB$1</definedName>
    <definedName name="rowM3_1" localSheetId="5">[10]M3!$AB$1</definedName>
    <definedName name="rowM3_1" localSheetId="6">[11]M3!$AB$1</definedName>
    <definedName name="rowM3_1" localSheetId="7">[10]M3!$AB$1</definedName>
    <definedName name="rowM3_1" localSheetId="8">#REF!</definedName>
    <definedName name="rowM3_1">#N/A</definedName>
    <definedName name="rowM3_2" localSheetId="9">[9]M3!$AB$2</definedName>
    <definedName name="rowM3_2" localSheetId="4">[10]M3!$AB$2</definedName>
    <definedName name="rowM3_2" localSheetId="5">[10]M3!$AB$2</definedName>
    <definedName name="rowM3_2" localSheetId="6">[11]M3!$AB$2</definedName>
    <definedName name="rowM3_2" localSheetId="7">[10]M3!$AB$2</definedName>
    <definedName name="rowM3_2" localSheetId="8">#REF!</definedName>
    <definedName name="rowM3_2">#N/A</definedName>
    <definedName name="rowM3_3" localSheetId="9">[9]M3!$AB$3</definedName>
    <definedName name="rowM3_3" localSheetId="4">[10]M3!$AB$3</definedName>
    <definedName name="rowM3_3" localSheetId="5">[10]M3!$AB$3</definedName>
    <definedName name="rowM3_3" localSheetId="6">[11]M3!$AB$3</definedName>
    <definedName name="rowM3_3" localSheetId="7">[10]M3!$AB$3</definedName>
    <definedName name="rowM3_3" localSheetId="8">#REF!</definedName>
    <definedName name="rowM3_3">#N/A</definedName>
    <definedName name="rowM3_4" localSheetId="9">[9]M3!$AB$4</definedName>
    <definedName name="rowM3_4" localSheetId="4">[10]M3!$AB$4</definedName>
    <definedName name="rowM3_4" localSheetId="5">[10]M3!$AB$4</definedName>
    <definedName name="rowM3_4" localSheetId="6">[11]M3!$AB$4</definedName>
    <definedName name="rowM3_4" localSheetId="7">[10]M3!$AB$4</definedName>
    <definedName name="rowM3_4" localSheetId="8">#REF!</definedName>
    <definedName name="rowM3_4">#N/A</definedName>
    <definedName name="rowM4_1" localSheetId="9">[9]M4!$AP$1</definedName>
    <definedName name="rowM4_1" localSheetId="4">[10]M4!$AP$1</definedName>
    <definedName name="rowM4_1" localSheetId="5">[10]M4!$AP$1</definedName>
    <definedName name="rowM4_1" localSheetId="6">[11]M4!$AP$1</definedName>
    <definedName name="rowM4_1" localSheetId="7">[10]M4!$AP$1</definedName>
    <definedName name="rowM4_1" localSheetId="8">#REF!</definedName>
    <definedName name="rowM4_1">#N/A</definedName>
    <definedName name="rowM4_2" localSheetId="9">[9]M4!$AP$2</definedName>
    <definedName name="rowM4_2" localSheetId="4">[10]M4!$AP$2</definedName>
    <definedName name="rowM4_2" localSheetId="5">[10]M4!$AP$2</definedName>
    <definedName name="rowM4_2" localSheetId="6">[11]M4!$AP$2</definedName>
    <definedName name="rowM4_2" localSheetId="7">[10]M4!$AP$2</definedName>
    <definedName name="rowM4_2" localSheetId="8">#REF!</definedName>
    <definedName name="rowM4_2">#N/A</definedName>
    <definedName name="rowM4_3" localSheetId="9">[9]M4!$AP$3</definedName>
    <definedName name="rowM4_3" localSheetId="4">[10]M4!$AP$3</definedName>
    <definedName name="rowM4_3" localSheetId="5">[10]M4!$AP$3</definedName>
    <definedName name="rowM4_3" localSheetId="6">[11]M4!$AP$3</definedName>
    <definedName name="rowM4_3" localSheetId="7">[10]M4!$AP$3</definedName>
    <definedName name="rowM4_3" localSheetId="8">#REF!</definedName>
    <definedName name="rowM4_3">#N/A</definedName>
    <definedName name="rowM4_4" localSheetId="9">[9]M4!$AP$4</definedName>
    <definedName name="rowM4_4" localSheetId="4">[10]M4!$AP$4</definedName>
    <definedName name="rowM4_4" localSheetId="5">[10]M4!$AP$4</definedName>
    <definedName name="rowM4_4" localSheetId="6">[11]M4!$AP$4</definedName>
    <definedName name="rowM4_4" localSheetId="7">[10]M4!$AP$4</definedName>
    <definedName name="rowM4_4" localSheetId="8">#REF!</definedName>
    <definedName name="rowM4_4">#N/A</definedName>
    <definedName name="rowM8_1" localSheetId="9">[9]M8!$J$1</definedName>
    <definedName name="rowM8_1" localSheetId="4">[10]M8!$J$1</definedName>
    <definedName name="rowM8_1" localSheetId="5">[10]M8!$J$1</definedName>
    <definedName name="rowM8_1" localSheetId="6">[11]M8!$J$1</definedName>
    <definedName name="rowM8_1" localSheetId="7">[10]M8!$J$1</definedName>
    <definedName name="rowM8_1" localSheetId="8">#REF!</definedName>
    <definedName name="rowM8_1">#N/A</definedName>
    <definedName name="rowM8_2" localSheetId="9">[9]M8!$J$2</definedName>
    <definedName name="rowM8_2" localSheetId="4">[10]M8!$J$2</definedName>
    <definedName name="rowM8_2" localSheetId="5">[10]M8!$J$2</definedName>
    <definedName name="rowM8_2" localSheetId="6">[11]M8!$J$2</definedName>
    <definedName name="rowM8_2" localSheetId="7">[10]M8!$J$2</definedName>
    <definedName name="rowM8_2" localSheetId="8">#REF!</definedName>
    <definedName name="rowM8_2">#N/A</definedName>
    <definedName name="rowM8_3" localSheetId="9">[9]M8!$J$3</definedName>
    <definedName name="rowM8_3" localSheetId="4">[10]M8!$J$3</definedName>
    <definedName name="rowM8_3" localSheetId="5">[10]M8!$J$3</definedName>
    <definedName name="rowM8_3" localSheetId="6">[11]M8!$J$3</definedName>
    <definedName name="rowM8_3" localSheetId="7">[10]M8!$J$3</definedName>
    <definedName name="rowM8_3" localSheetId="8">#REF!</definedName>
    <definedName name="rowM8_3">#N/A</definedName>
    <definedName name="rowM9_1" localSheetId="9">[9]M9!$J$1</definedName>
    <definedName name="rowM9_1" localSheetId="4">[10]M9!$J$1</definedName>
    <definedName name="rowM9_1" localSheetId="5">[10]M9!$J$1</definedName>
    <definedName name="rowM9_1" localSheetId="6">[11]M9!$J$1</definedName>
    <definedName name="rowM9_1" localSheetId="7">[10]M9!$J$1</definedName>
    <definedName name="rowM9_1" localSheetId="8">#REF!</definedName>
    <definedName name="rowM9_1">#N/A</definedName>
    <definedName name="rowM9_2" localSheetId="9">[9]M9!$J$2</definedName>
    <definedName name="rowM9_2" localSheetId="4">[10]M9!$J$2</definedName>
    <definedName name="rowM9_2" localSheetId="5">[10]M9!$J$2</definedName>
    <definedName name="rowM9_2" localSheetId="6">[11]M9!$J$2</definedName>
    <definedName name="rowM9_2" localSheetId="7">[10]M9!$J$2</definedName>
    <definedName name="rowM9_2" localSheetId="8">#REF!</definedName>
    <definedName name="rowM9_2">#N/A</definedName>
    <definedName name="rowM9_3" localSheetId="9">[9]M9!$J$3</definedName>
    <definedName name="rowM9_3" localSheetId="4">[10]M9!$J$3</definedName>
    <definedName name="rowM9_3" localSheetId="5">[10]M9!$J$3</definedName>
    <definedName name="rowM9_3" localSheetId="6">[11]M9!$J$3</definedName>
    <definedName name="rowM9_3" localSheetId="7">[10]M9!$J$3</definedName>
    <definedName name="rowM9_3" localSheetId="8">#REF!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4" l="1"/>
  <c r="H5" i="5" l="1"/>
  <c r="G5" i="5"/>
  <c r="L6" i="5"/>
  <c r="B14" i="9" l="1"/>
  <c r="B4" i="9"/>
  <c r="B22" i="14" l="1"/>
  <c r="K3" i="5" l="1"/>
  <c r="C17" i="9" l="1"/>
  <c r="C3" i="9" s="1"/>
  <c r="B17" i="9"/>
  <c r="B3" i="9" s="1"/>
  <c r="C16" i="7"/>
  <c r="C9" i="7"/>
  <c r="C2" i="7"/>
  <c r="D3" i="5" l="1"/>
  <c r="E3" i="5"/>
  <c r="F3" i="5"/>
  <c r="G3" i="5"/>
  <c r="H3" i="5"/>
  <c r="I3" i="5"/>
  <c r="J3" i="5"/>
  <c r="K14" i="5"/>
  <c r="B17" i="4" l="1"/>
  <c r="B7" i="4" l="1"/>
  <c r="B9" i="4"/>
  <c r="P6" i="4"/>
  <c r="O6" i="4"/>
  <c r="N6" i="4"/>
  <c r="M6" i="4"/>
  <c r="L6" i="4"/>
  <c r="K6" i="4"/>
  <c r="J6" i="4"/>
  <c r="I6" i="4"/>
  <c r="H6" i="4"/>
  <c r="G6" i="4"/>
  <c r="F6" i="4"/>
  <c r="E6" i="4"/>
  <c r="D6" i="4"/>
  <c r="C6" i="4"/>
  <c r="D17" i="5"/>
  <c r="B6" i="4" l="1"/>
  <c r="J17" i="5" l="1"/>
  <c r="I17" i="5"/>
  <c r="H17" i="5"/>
  <c r="G17" i="5"/>
  <c r="F17" i="5"/>
  <c r="E17" i="5"/>
  <c r="C17" i="5"/>
  <c r="C14" i="5" s="1"/>
  <c r="L11" i="5"/>
  <c r="B19" i="4" l="1"/>
  <c r="E16" i="4" l="1"/>
  <c r="F16" i="4"/>
  <c r="G16" i="4"/>
  <c r="H16" i="4"/>
  <c r="I16" i="4"/>
  <c r="H14" i="5" l="1"/>
  <c r="H25" i="5" s="1"/>
  <c r="J14" i="5"/>
  <c r="J25" i="5" s="1"/>
  <c r="D14" i="5"/>
  <c r="D25" i="5" s="1"/>
  <c r="E14" i="5"/>
  <c r="E25" i="5" s="1"/>
  <c r="F14" i="5"/>
  <c r="F25" i="5" s="1"/>
  <c r="G14" i="5"/>
  <c r="G25" i="5" s="1"/>
  <c r="I14" i="5"/>
  <c r="I25" i="5" s="1"/>
  <c r="L4" i="5" l="1"/>
  <c r="L5" i="5"/>
  <c r="L7" i="5"/>
  <c r="L8" i="5"/>
  <c r="L9" i="5"/>
  <c r="L10" i="5"/>
  <c r="L14" i="5"/>
  <c r="L15" i="5"/>
  <c r="L16" i="5"/>
  <c r="L17" i="5"/>
  <c r="L18" i="5"/>
  <c r="L19" i="5"/>
  <c r="L20" i="5"/>
  <c r="L21" i="5"/>
  <c r="L23" i="5"/>
  <c r="C3" i="5"/>
  <c r="C25" i="5" s="1"/>
  <c r="D16" i="4" l="1"/>
  <c r="L13" i="5" l="1"/>
  <c r="L3" i="5"/>
  <c r="K25" i="5" l="1"/>
  <c r="L25" i="5" s="1"/>
  <c r="B18" i="4" l="1"/>
  <c r="C16" i="4"/>
  <c r="B16" i="4" l="1"/>
</calcChain>
</file>

<file path=xl/sharedStrings.xml><?xml version="1.0" encoding="utf-8"?>
<sst xmlns="http://schemas.openxmlformats.org/spreadsheetml/2006/main" count="433" uniqueCount="316">
  <si>
    <t>min manatla</t>
  </si>
  <si>
    <t>Müştərilərə verilmiş kreditlər</t>
  </si>
  <si>
    <t>Müştərilərə verilmiş kreditlər (xalis)</t>
  </si>
  <si>
    <t>Digər aktivlər</t>
  </si>
  <si>
    <t>Borc qiymətli kağızları</t>
  </si>
  <si>
    <t>Digər öhdəliklər</t>
  </si>
  <si>
    <t>Kredit riski</t>
  </si>
  <si>
    <t>Kredit portfelinin keyfiyyəti</t>
  </si>
  <si>
    <t>Kredit portfelinin sektorlar üzrə bölgüsü</t>
  </si>
  <si>
    <t>Cəmi</t>
  </si>
  <si>
    <t>Əsas məbləğ üzrə borc</t>
  </si>
  <si>
    <t>Cari</t>
  </si>
  <si>
    <t>Vaxtı keçmiş günlər</t>
  </si>
  <si>
    <t>1-30 gün</t>
  </si>
  <si>
    <t>31-60 gün</t>
  </si>
  <si>
    <t>61-90 gün</t>
  </si>
  <si>
    <t>91-120 gün</t>
  </si>
  <si>
    <t>121-150 gün</t>
  </si>
  <si>
    <t>151-180 gün</t>
  </si>
  <si>
    <t>181-210 gün</t>
  </si>
  <si>
    <t>211-240 gün</t>
  </si>
  <si>
    <t>241-270 gün</t>
  </si>
  <si>
    <t>271-300 gün</t>
  </si>
  <si>
    <t>301-330 gün</t>
  </si>
  <si>
    <t>331-365 (366) gün</t>
  </si>
  <si>
    <t>1 il və  artıq</t>
  </si>
  <si>
    <t>Kredit portfeli, o cümlədən</t>
  </si>
  <si>
    <t xml:space="preserve">  -Biznes</t>
  </si>
  <si>
    <t xml:space="preserve">  -İstehlak</t>
  </si>
  <si>
    <t xml:space="preserve">  -Daşınmaz əmlak</t>
  </si>
  <si>
    <t xml:space="preserve">  -Digər kreditlər</t>
  </si>
  <si>
    <t>Kreditlərin təminat üzrə bölgüsü</t>
  </si>
  <si>
    <t>Təminatsız</t>
  </si>
  <si>
    <t>Nağd vəsaitlə təmin olunan</t>
  </si>
  <si>
    <t>Qızıl təminatlı</t>
  </si>
  <si>
    <t>Daşınmaz əmlakla təmin olunan</t>
  </si>
  <si>
    <t>Daşınar əmlakla təmin olunan</t>
  </si>
  <si>
    <t>Qarantiyalar ilə təmin olunan</t>
  </si>
  <si>
    <t>Kredit törəmə alətləri ilə təmin olunan</t>
  </si>
  <si>
    <t>Likvidlik riski</t>
  </si>
  <si>
    <t>Ödəniş müddətinin bitməsinə qalan günlər</t>
  </si>
  <si>
    <t>Ani</t>
  </si>
  <si>
    <t>1 - 7 gün</t>
  </si>
  <si>
    <t>3-6 ay</t>
  </si>
  <si>
    <t>6 ay- 9 ay</t>
  </si>
  <si>
    <t>9 ay-1 il</t>
  </si>
  <si>
    <t>1-2 il</t>
  </si>
  <si>
    <t>2-5 il</t>
  </si>
  <si>
    <t>5 ildən çox</t>
  </si>
  <si>
    <t>Ümumi</t>
  </si>
  <si>
    <t>Aktivlər</t>
  </si>
  <si>
    <t>Nağd pul və ekvivalentləri</t>
  </si>
  <si>
    <t>Qiymətli kağızlar</t>
  </si>
  <si>
    <t>Kredit təşkilarına və digər maliyyə institutlarına verilmiş kreditlər (xalis)</t>
  </si>
  <si>
    <t>Qısamüddətli maliyyə alətləri</t>
  </si>
  <si>
    <t>Törəmə maliyyə alətləri</t>
  </si>
  <si>
    <t>Bankın depozitləri</t>
  </si>
  <si>
    <t>Digər maliyyə aktivlər</t>
  </si>
  <si>
    <t>Öhdəliklər</t>
  </si>
  <si>
    <t>ARMB və dövlət təşkilatlarının banka qarşı tələbləri</t>
  </si>
  <si>
    <t>Kredit təşkilatları və digər maliyyə institutlarından cəlb edilmiş vəsaitlər</t>
  </si>
  <si>
    <t>Müştərilərin depozitləri:</t>
  </si>
  <si>
    <t>2.3.1</t>
  </si>
  <si>
    <t>tələbli depozitlər</t>
  </si>
  <si>
    <t>2.3.2</t>
  </si>
  <si>
    <t>müddətli depozitlər</t>
  </si>
  <si>
    <t>Subordinasiya öhdəlikləri</t>
  </si>
  <si>
    <t>Digər maliyyə öhdəliklər</t>
  </si>
  <si>
    <t>Likvidlik "qəpi"</t>
  </si>
  <si>
    <t>Valyuta riski</t>
  </si>
  <si>
    <t>Maliyyə aktivləri və öhdəlikləri</t>
  </si>
  <si>
    <t>AZN</t>
  </si>
  <si>
    <t>ABŞ Dolları</t>
  </si>
  <si>
    <t>Avro</t>
  </si>
  <si>
    <t>Digər</t>
  </si>
  <si>
    <t>Nağd və nağd pul ekvivalentləri</t>
  </si>
  <si>
    <t>Kredit təşkilatlarına və digər maliyyə institutlarına verilmiş kreditlər</t>
  </si>
  <si>
    <t>Qısa müddətli maliyyə alətləri</t>
  </si>
  <si>
    <t>Əsas vəsaitlər</t>
  </si>
  <si>
    <t>Mərkəzi Bank və dövlət təşkilatlarıın banka qarşı tələbləri</t>
  </si>
  <si>
    <t>Müştərilərin depozitləri</t>
  </si>
  <si>
    <t>a) tələbli depozitlər</t>
  </si>
  <si>
    <t>b) müddətli depozitlər</t>
  </si>
  <si>
    <t>faizlə</t>
  </si>
  <si>
    <t>Açıq valyuta mövqeyi əmsalı</t>
  </si>
  <si>
    <t>Sərbəst dönərli valyutalar üzrə məcmu açıq valyuta mövqeyi (AVM)</t>
  </si>
  <si>
    <t>Qapalı valyuta üzrə məcmu AVM</t>
  </si>
  <si>
    <t>Qiymətli metallar üzrə AVM</t>
  </si>
  <si>
    <t>Məcmu AVM</t>
  </si>
  <si>
    <t>Faiz riski</t>
  </si>
  <si>
    <t>Faiz dərəcəsinə görə cəmi aktivlər</t>
  </si>
  <si>
    <t>0-3 ay</t>
  </si>
  <si>
    <t>6-12 ay</t>
  </si>
  <si>
    <t>12-24 ay</t>
  </si>
  <si>
    <t>24-36 ay</t>
  </si>
  <si>
    <t>36 aydan yuxarı</t>
  </si>
  <si>
    <t>Faiz dərəcəsinə həssas cəmi öhdəliklər</t>
  </si>
  <si>
    <t>“Qəp”</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</si>
  <si>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</si>
  <si>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</si>
  <si>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</si>
  <si>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</si>
  <si>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</si>
  <si>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</si>
  <si>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</si>
  <si>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</si>
  <si>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</si>
  <si>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</si>
  <si>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</si>
  <si>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</si>
  <si>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</si>
  <si>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</si>
  <si>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</si>
  <si>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</si>
  <si>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</si>
  <si>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</si>
  <si>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</si>
  <si>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</si>
  <si>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</si>
  <si>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</si>
  <si>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</si>
  <si>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</si>
  <si>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</si>
  <si>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</si>
  <si>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</si>
  <si>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</si>
  <si>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</si>
  <si>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</si>
  <si>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</si>
  <si>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</si>
  <si>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</si>
  <si>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</si>
  <si>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</si>
  <si>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</si>
  <si>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</si>
  <si>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</si>
  <si>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</si>
  <si>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</si>
  <si>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</si>
  <si>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</si>
  <si>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</si>
  <si>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</si>
  <si>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</si>
  <si>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</si>
  <si>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</si>
  <si>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</si>
  <si>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</si>
  <si>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sumLiabManat</t>
  </si>
  <si>
    <t>sumLiabForeignCur</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</si>
  <si>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</si>
  <si>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</si>
  <si>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</si>
  <si>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</si>
  <si>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</si>
  <si>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</si>
  <si>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</si>
  <si>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</si>
  <si>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</si>
  <si>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</si>
  <si>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</si>
  <si>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</si>
  <si>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</si>
  <si>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</si>
  <si>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</si>
  <si>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</si>
  <si>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</si>
  <si>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</si>
  <si>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</si>
  <si>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</si>
  <si>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</si>
  <si>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</si>
  <si>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</si>
  <si>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</si>
  <si>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</si>
  <si>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</si>
  <si>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</si>
  <si>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</si>
  <si>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</si>
  <si>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</si>
  <si>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</si>
  <si>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</si>
  <si>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</si>
  <si>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</si>
  <si>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</si>
  <si>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</si>
  <si>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</si>
  <si>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</si>
  <si>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</si>
  <si>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</si>
  <si>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</si>
  <si>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</si>
  <si>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</si>
  <si>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</si>
  <si>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t>
  </si>
  <si>
    <t>Müştəri və kreditlər</t>
  </si>
  <si>
    <t>Cəmi sayı</t>
  </si>
  <si>
    <t>Cəmi məbləğ</t>
  </si>
  <si>
    <t>İqtisadi rayonlar üzrə ayrılıqda</t>
  </si>
  <si>
    <t>Bakı-Abşeron</t>
  </si>
  <si>
    <t>Quba-Xaçmaz</t>
  </si>
  <si>
    <t>Dağlıq Şirvan</t>
  </si>
  <si>
    <t>Aran</t>
  </si>
  <si>
    <t>Lənkəran-Astara</t>
  </si>
  <si>
    <t>Şəki-Zaqatala</t>
  </si>
  <si>
    <t>Gəncə-Qazax</t>
  </si>
  <si>
    <t>Yuxarı Qarabağ</t>
  </si>
  <si>
    <t>Kəlbəcər-Laçın</t>
  </si>
  <si>
    <t>Naxçıvan MR</t>
  </si>
  <si>
    <t>Sayı</t>
  </si>
  <si>
    <t>Hesabat tarixinə  xidmət göstərilən müştərilər</t>
  </si>
  <si>
    <t>Kredit portfeli</t>
  </si>
  <si>
    <t>Vaxtı keçmiş kreditlər</t>
  </si>
  <si>
    <t>İri kredit tələblərinin məbləği və məcmu kapitala nisbəti</t>
  </si>
  <si>
    <t>İri kredit tələblərinin məbləği*</t>
  </si>
  <si>
    <t>İri kredit tələbinin bankın məcmu kapitalına nisbəti (%-lə)</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</si>
  <si>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</si>
  <si>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</si>
  <si>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</si>
  <si>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</si>
  <si>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</si>
  <si>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</si>
  <si>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</si>
  <si>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</si>
  <si>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</si>
  <si>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</si>
  <si>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</si>
  <si>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</si>
  <si>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</si>
  <si>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</si>
  <si>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</si>
  <si>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</si>
  <si>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</si>
  <si>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</si>
  <si>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</si>
  <si>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</si>
  <si>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</si>
  <si>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</si>
  <si>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</si>
  <si>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</si>
  <si>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</si>
  <si>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</si>
  <si>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</si>
  <si>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</si>
  <si>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</si>
  <si>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</si>
  <si>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</si>
  <si>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</si>
  <si>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</si>
  <si>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t>-</t>
  </si>
  <si>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</si>
  <si>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</si>
  <si>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</si>
  <si>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</si>
  <si>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</si>
  <si>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</si>
  <si>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</si>
  <si>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</si>
  <si>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</si>
  <si>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</si>
  <si>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</si>
  <si>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</si>
  <si>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</si>
  <si>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</si>
  <si>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</si>
  <si>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</si>
  <si>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</si>
  <si>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</si>
  <si>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</si>
  <si>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</si>
  <si>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</si>
  <si>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</si>
  <si>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</si>
  <si>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</si>
  <si>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</si>
  <si>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</si>
  <si>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</si>
  <si>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</si>
  <si>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</si>
  <si>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</si>
  <si>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</si>
  <si>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</si>
  <si>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</si>
  <si>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</si>
  <si>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</si>
  <si>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</si>
  <si>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</si>
  <si>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</si>
  <si>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</si>
  <si>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</si>
  <si>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</si>
  <si>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</si>
  <si>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</si>
  <si>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</si>
  <si>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</si>
  <si>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</si>
  <si>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t>
  </si>
  <si>
    <t>Fiziki şəxs</t>
  </si>
  <si>
    <t>Hüquqi şəxs</t>
  </si>
  <si>
    <t>Ad</t>
  </si>
  <si>
    <t>Soyad</t>
  </si>
  <si>
    <t>Ata adı</t>
  </si>
  <si>
    <t>VÖEN</t>
  </si>
  <si>
    <t>AZN ekv.</t>
  </si>
  <si>
    <t>XXX</t>
  </si>
  <si>
    <t>8-90 gün</t>
  </si>
  <si>
    <t>1.9</t>
  </si>
  <si>
    <t xml:space="preserve">“Nostro" hesabları </t>
  </si>
  <si>
    <t>2.6</t>
  </si>
  <si>
    <t>2.7</t>
  </si>
  <si>
    <t xml:space="preserve"> “Loro" hesabları</t>
  </si>
  <si>
    <t>2.8</t>
  </si>
  <si>
    <t>Kapital</t>
  </si>
  <si>
    <t>1.9.1</t>
  </si>
  <si>
    <t>16. (çıx) Aktivlər üzrə mümkün zərərlərin ödənilməsi üçün məqsədli ehtiyatlar</t>
  </si>
  <si>
    <t>Kreditlərin, o cümlədən, vaxtı keçmiş kreditlərin iqtisadi rayonlar üzrə bölgüsü(min manatla)</t>
  </si>
  <si>
    <t>Aidiyyəti şəxslərlə bağlanılmış bütün əqdlər (min manatla)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</si>
</sst>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00_);_(* \(#,##0.00\);_(* &quot;-&quot;??_);_(@_)"/>
    <numFmt numFmtId="165" formatCode="_-* #,##0.00_-;\-* #,##0.00_-;_-* &quot;-&quot;??_-;_-@_-"/>
    <numFmt numFmtId="166" formatCode="#,##0.000000"/>
    <numFmt numFmtId="167" formatCode="_(* #,##0_);_(* \(#,##0\);_(* &quot;-&quot;??_);_(@_)"/>
    <numFmt numFmtId="168" formatCode="_-* #,##0_-;\-* #,##0_-;_-* &quot;-&quot;??_-;_-@_-"/>
    <numFmt numFmtId="169" formatCode="0.00_);\(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Palatino Linotype"/>
      <family val="1"/>
    </font>
    <font>
      <b/>
      <sz val="10"/>
      <color rgb="FF000000"/>
      <name val="Palatino Linotype"/>
      <family val="1"/>
    </font>
    <font>
      <b/>
      <sz val="10"/>
      <color theme="1"/>
      <name val="Palatino Linotype"/>
      <family val="1"/>
    </font>
    <font>
      <b/>
      <sz val="10"/>
      <color rgb="FF000000"/>
      <name val="Palatino Linotype"/>
      <family val="1"/>
      <charset val="204"/>
    </font>
    <font>
      <sz val="11"/>
      <color rgb="FF000000"/>
      <name val="Calibri"/>
      <family val="2"/>
      <scheme val="minor"/>
    </font>
    <font>
      <b/>
      <sz val="11"/>
      <color rgb="FF000000"/>
      <name val="Calibri"/>
      <family val="2"/>
      <scheme val="minor"/>
    </font>
    <font>
      <sz val="9"/>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
      <sz val="10"/>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4" fillId="0" borderId="0"/>
  </cellStyleXfs>
  <cellXfs count="213">
    <xf numFmtId="0" fontId="0" fillId="0" borderId="0" xfId="0"/>
    <xf numFmtId="4" fontId="0" fillId="0" borderId="0" xfId="0" applyNumberFormat="1"/>
    <xf numFmtId="49" fontId="0" fillId="0" borderId="0" xfId="0" applyNumberFormat="1"/>
    <xf numFmtId="0" fontId="0" fillId="0" borderId="0" xfId="0" applyFont="1"/>
    <xf numFmtId="0" fontId="3" fillId="0" borderId="1"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vertical="center"/>
    </xf>
    <xf numFmtId="4" fontId="0" fillId="0" borderId="0" xfId="0" applyNumberFormat="1" applyFont="1"/>
    <xf numFmtId="0" fontId="8" fillId="0" borderId="1"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indent="5"/>
    </xf>
    <xf numFmtId="0" fontId="9" fillId="0" borderId="0" xfId="0" applyFont="1" applyAlignment="1">
      <alignment horizontal="right" indent="5"/>
    </xf>
    <xf numFmtId="165" fontId="0" fillId="0" borderId="0" xfId="0" applyNumberFormat="1" applyFont="1"/>
    <xf numFmtId="9" fontId="0" fillId="0" borderId="0" xfId="0" applyNumberFormat="1" applyFont="1"/>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0" xfId="0" applyBorder="1"/>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165" fontId="0" fillId="0" borderId="0" xfId="0" applyNumberFormat="1"/>
    <xf numFmtId="0" fontId="6" fillId="0" borderId="1" xfId="0" applyFont="1" applyBorder="1" applyAlignment="1">
      <alignment vertical="center" wrapText="1"/>
    </xf>
    <xf numFmtId="10" fontId="0" fillId="0" borderId="0" xfId="0" applyNumberFormat="1"/>
    <xf numFmtId="0" fontId="10" fillId="0" borderId="0" xfId="0" applyFont="1"/>
    <xf numFmtId="0" fontId="5" fillId="0" borderId="1" xfId="0" applyFont="1" applyBorder="1" applyAlignment="1">
      <alignment horizontal="right" vertical="center"/>
    </xf>
    <xf numFmtId="0" fontId="4" fillId="0" borderId="1" xfId="0" applyFont="1" applyBorder="1" applyAlignment="1">
      <alignment horizontal="center" vertical="center"/>
    </xf>
    <xf numFmtId="0" fontId="0" fillId="0" borderId="0" xfId="0" applyFont="1" applyFill="1"/>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top" wrapText="1"/>
    </xf>
    <xf numFmtId="0" fontId="3" fillId="0" borderId="0" xfId="0" applyFont="1" applyFill="1"/>
    <xf numFmtId="0" fontId="11" fillId="0" borderId="4" xfId="0" applyFont="1" applyFill="1" applyBorder="1" applyAlignment="1" applyProtection="1">
      <alignment horizontal="left" vertical="top" wrapText="1" indent="2"/>
    </xf>
    <xf numFmtId="4" fontId="3" fillId="0" borderId="0" xfId="0" applyNumberFormat="1" applyFont="1" applyFill="1"/>
    <xf numFmtId="0" fontId="12" fillId="0" borderId="4" xfId="0" applyFont="1" applyFill="1" applyBorder="1" applyAlignment="1" applyProtection="1">
      <alignment horizontal="left" vertical="top" wrapText="1" indent="2"/>
    </xf>
    <xf numFmtId="0" fontId="12" fillId="0" borderId="4" xfId="0" applyFont="1" applyFill="1" applyBorder="1" applyAlignment="1" applyProtection="1">
      <alignment horizontal="left" vertical="top" wrapText="1" indent="3"/>
    </xf>
    <xf numFmtId="0" fontId="12" fillId="0" borderId="9" xfId="0" applyFont="1" applyFill="1" applyBorder="1" applyAlignment="1" applyProtection="1">
      <alignment horizontal="left" vertical="center" wrapText="1" indent="1"/>
    </xf>
    <xf numFmtId="0" fontId="12" fillId="0" borderId="4" xfId="0" applyFont="1" applyFill="1" applyBorder="1" applyAlignment="1" applyProtection="1">
      <alignment horizontal="left" vertical="top" wrapText="1" indent="4"/>
    </xf>
    <xf numFmtId="0" fontId="12" fillId="0" borderId="4" xfId="0" applyFont="1" applyFill="1" applyBorder="1" applyAlignment="1" applyProtection="1">
      <alignment horizontal="left" vertical="top" wrapText="1" indent="5"/>
    </xf>
    <xf numFmtId="0" fontId="12" fillId="0" borderId="4" xfId="0" applyFont="1" applyFill="1" applyBorder="1" applyAlignment="1" applyProtection="1">
      <alignment horizontal="left" vertical="top" wrapText="1" indent="1"/>
    </xf>
    <xf numFmtId="0" fontId="11" fillId="0" borderId="8" xfId="0" applyNumberFormat="1" applyFont="1" applyFill="1" applyBorder="1" applyAlignment="1" applyProtection="1">
      <alignment horizontal="center" vertical="top" wrapText="1"/>
    </xf>
    <xf numFmtId="0" fontId="11" fillId="0" borderId="8"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11" fillId="0" borderId="1" xfId="0" applyNumberFormat="1" applyFont="1" applyFill="1" applyBorder="1" applyAlignment="1" applyProtection="1">
      <alignment vertical="top"/>
    </xf>
    <xf numFmtId="0" fontId="12" fillId="0" borderId="1" xfId="0" applyNumberFormat="1" applyFont="1" applyFill="1" applyBorder="1" applyAlignment="1" applyProtection="1">
      <alignment vertical="top" wrapText="1"/>
    </xf>
    <xf numFmtId="165" fontId="0" fillId="0" borderId="0" xfId="0" applyNumberFormat="1" applyFont="1" applyFill="1"/>
    <xf numFmtId="0" fontId="12" fillId="0" borderId="1" xfId="0" applyNumberFormat="1" applyFont="1" applyFill="1" applyBorder="1" applyAlignment="1" applyProtection="1">
      <alignment vertical="top"/>
    </xf>
    <xf numFmtId="0" fontId="11"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12" fillId="0" borderId="0" xfId="4" applyFont="1" applyFill="1"/>
    <xf numFmtId="0" fontId="12" fillId="0" borderId="1" xfId="4" applyFont="1" applyFill="1" applyBorder="1"/>
    <xf numFmtId="0" fontId="13" fillId="2" borderId="1" xfId="4" applyFont="1" applyFill="1" applyBorder="1" applyAlignment="1" applyProtection="1">
      <alignment horizontal="right"/>
    </xf>
    <xf numFmtId="0" fontId="11" fillId="2" borderId="1" xfId="4" applyFont="1" applyFill="1" applyBorder="1" applyAlignment="1" applyProtection="1">
      <alignment horizontal="center" vertical="center"/>
    </xf>
    <xf numFmtId="0" fontId="11" fillId="0" borderId="8" xfId="4" applyFont="1" applyFill="1" applyBorder="1" applyAlignment="1">
      <alignment horizontal="center" vertical="center" wrapText="1"/>
    </xf>
    <xf numFmtId="0" fontId="11" fillId="0" borderId="9"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165" fontId="12" fillId="3" borderId="4" xfId="3" applyFont="1" applyFill="1" applyBorder="1" applyAlignment="1" applyProtection="1">
      <alignment horizontal="right" vertical="center" wrapText="1"/>
    </xf>
    <xf numFmtId="0" fontId="12" fillId="0" borderId="8" xfId="4" applyFont="1" applyFill="1" applyBorder="1" applyAlignment="1" applyProtection="1">
      <alignment horizontal="left" vertical="center" wrapText="1" indent="1"/>
    </xf>
    <xf numFmtId="165" fontId="12" fillId="3" borderId="4" xfId="3" applyFont="1" applyFill="1" applyBorder="1" applyAlignment="1" applyProtection="1">
      <alignment horizontal="right" vertical="center" wrapText="1"/>
      <protection locked="0"/>
    </xf>
    <xf numFmtId="0" fontId="12" fillId="0" borderId="8" xfId="4" applyFont="1" applyFill="1" applyBorder="1" applyAlignment="1" applyProtection="1">
      <alignment horizontal="left" vertical="top" wrapText="1" indent="1"/>
    </xf>
    <xf numFmtId="0" fontId="12" fillId="0" borderId="8" xfId="4" applyFont="1" applyFill="1" applyBorder="1" applyAlignment="1" applyProtection="1">
      <alignment vertical="top" wrapText="1"/>
    </xf>
    <xf numFmtId="0" fontId="12" fillId="0" borderId="1" xfId="4" applyFont="1" applyFill="1" applyBorder="1" applyAlignment="1">
      <alignment horizontal="left" vertical="center" indent="1"/>
    </xf>
    <xf numFmtId="0" fontId="12" fillId="0" borderId="1" xfId="4" applyFont="1" applyFill="1" applyBorder="1" applyAlignment="1">
      <alignment vertical="center" wrapText="1"/>
    </xf>
    <xf numFmtId="0" fontId="12" fillId="0" borderId="1" xfId="4" applyFont="1" applyFill="1" applyBorder="1" applyAlignment="1">
      <alignment horizontal="left" vertical="center" wrapText="1" indent="1"/>
    </xf>
    <xf numFmtId="0" fontId="12" fillId="0" borderId="1" xfId="4" applyFont="1" applyFill="1" applyBorder="1" applyAlignment="1">
      <alignment vertical="center"/>
    </xf>
    <xf numFmtId="0" fontId="12" fillId="0" borderId="1" xfId="4" applyFont="1" applyFill="1" applyBorder="1" applyAlignment="1">
      <alignment horizontal="left" vertical="center" indent="2"/>
    </xf>
    <xf numFmtId="165" fontId="12" fillId="3" borderId="9" xfId="3" applyFont="1" applyFill="1" applyBorder="1" applyAlignment="1" applyProtection="1">
      <alignment horizontal="right" vertical="center" wrapText="1"/>
    </xf>
    <xf numFmtId="165" fontId="12" fillId="3" borderId="1" xfId="3" applyFont="1" applyFill="1" applyBorder="1" applyAlignment="1" applyProtection="1">
      <alignment horizontal="right" vertical="center" wrapText="1"/>
      <protection locked="0"/>
    </xf>
    <xf numFmtId="0" fontId="13" fillId="0" borderId="0" xfId="4" applyFont="1" applyFill="1" applyBorder="1" applyAlignment="1" applyProtection="1">
      <alignment horizontal="right"/>
    </xf>
    <xf numFmtId="0" fontId="11" fillId="0" borderId="4" xfId="4" applyFont="1" applyFill="1" applyBorder="1" applyAlignment="1">
      <alignment horizontal="center" vertical="center" wrapText="1"/>
    </xf>
    <xf numFmtId="0" fontId="11" fillId="0" borderId="4" xfId="4" applyFont="1" applyFill="1" applyBorder="1" applyAlignment="1" applyProtection="1">
      <alignment horizontal="center" vertical="center" wrapText="1"/>
    </xf>
    <xf numFmtId="0" fontId="12" fillId="0" borderId="9" xfId="4" applyFont="1" applyFill="1" applyBorder="1" applyAlignment="1" applyProtection="1">
      <alignment horizontal="left" vertical="top" wrapText="1"/>
    </xf>
    <xf numFmtId="0" fontId="12" fillId="0" borderId="9" xfId="4" applyFont="1" applyFill="1" applyBorder="1" applyAlignment="1" applyProtection="1">
      <alignment horizontal="left" vertical="top" wrapText="1" indent="1"/>
    </xf>
    <xf numFmtId="0" fontId="12" fillId="0" borderId="4" xfId="4" applyFont="1" applyFill="1" applyBorder="1" applyAlignment="1">
      <alignment horizontal="left" vertical="center" indent="1"/>
    </xf>
    <xf numFmtId="0" fontId="12" fillId="0" borderId="9" xfId="4" applyFont="1" applyFill="1" applyBorder="1" applyAlignment="1">
      <alignment vertical="center"/>
    </xf>
    <xf numFmtId="0" fontId="12" fillId="0" borderId="4" xfId="4" applyFont="1" applyFill="1" applyBorder="1" applyAlignment="1">
      <alignment vertical="center"/>
    </xf>
    <xf numFmtId="0" fontId="12" fillId="0" borderId="4" xfId="4" applyFont="1" applyFill="1" applyBorder="1" applyAlignment="1">
      <alignment horizontal="left" vertical="center" wrapText="1" indent="1"/>
    </xf>
    <xf numFmtId="0" fontId="12" fillId="0" borderId="4" xfId="4"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0" xfId="0" applyFont="1" applyFill="1" applyAlignment="1">
      <alignment horizontal="center" vertical="center"/>
    </xf>
    <xf numFmtId="168" fontId="0" fillId="0" borderId="0" xfId="3" applyNumberFormat="1" applyFont="1" applyFill="1"/>
    <xf numFmtId="43" fontId="0" fillId="0" borderId="0" xfId="0" applyNumberFormat="1" applyFont="1" applyFill="1"/>
    <xf numFmtId="0" fontId="17" fillId="0" borderId="0" xfId="4" applyFont="1" applyFill="1" applyProtection="1">
      <protection locked="0"/>
    </xf>
    <xf numFmtId="0" fontId="16" fillId="0" borderId="1" xfId="4" applyFont="1" applyFill="1" applyBorder="1" applyAlignment="1" applyProtection="1">
      <alignment horizontal="center" vertical="center"/>
    </xf>
    <xf numFmtId="0" fontId="11" fillId="0" borderId="1" xfId="4" applyFont="1" applyFill="1" applyBorder="1" applyAlignment="1" applyProtection="1">
      <alignment horizontal="centerContinuous" vertical="center" wrapText="1"/>
    </xf>
    <xf numFmtId="0" fontId="16" fillId="0" borderId="1" xfId="4" applyFont="1" applyFill="1" applyBorder="1" applyAlignment="1" applyProtection="1">
      <alignment horizontal="centerContinuous" vertical="center" wrapText="1"/>
    </xf>
    <xf numFmtId="0" fontId="16" fillId="0" borderId="2" xfId="4" applyFont="1" applyFill="1" applyBorder="1" applyAlignment="1" applyProtection="1">
      <alignment horizontal="center" vertical="center" wrapText="1"/>
    </xf>
    <xf numFmtId="166" fontId="17" fillId="0" borderId="0" xfId="4" applyNumberFormat="1" applyFont="1" applyFill="1" applyProtection="1">
      <protection locked="0"/>
    </xf>
    <xf numFmtId="0" fontId="17" fillId="0" borderId="0" xfId="4" applyFont="1" applyFill="1" applyBorder="1" applyProtection="1">
      <protection locked="0"/>
    </xf>
    <xf numFmtId="0" fontId="17" fillId="0" borderId="0" xfId="4" applyFont="1" applyFill="1" applyAlignment="1" applyProtection="1">
      <alignment vertical="top" wrapText="1"/>
      <protection locked="0"/>
    </xf>
    <xf numFmtId="0" fontId="12" fillId="0" borderId="0" xfId="4" applyFont="1" applyFill="1" applyProtection="1"/>
    <xf numFmtId="165" fontId="12" fillId="0" borderId="0" xfId="3" applyFont="1" applyFill="1" applyProtection="1"/>
    <xf numFmtId="0" fontId="11" fillId="0" borderId="2" xfId="4" applyFont="1" applyFill="1" applyBorder="1" applyAlignment="1" applyProtection="1">
      <alignment horizontal="center" vertical="center" wrapText="1"/>
    </xf>
    <xf numFmtId="0" fontId="11" fillId="0" borderId="0" xfId="4" applyFont="1" applyFill="1" applyProtection="1"/>
    <xf numFmtId="0" fontId="11" fillId="0" borderId="3" xfId="4"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xf>
    <xf numFmtId="0" fontId="12" fillId="0" borderId="1" xfId="4" applyFont="1" applyFill="1" applyBorder="1" applyAlignment="1" applyProtection="1">
      <alignment horizontal="left" vertical="center" wrapText="1"/>
    </xf>
    <xf numFmtId="0" fontId="12" fillId="0" borderId="1" xfId="4" applyFont="1" applyFill="1" applyBorder="1" applyAlignment="1" applyProtection="1">
      <alignment vertical="center" wrapText="1"/>
    </xf>
    <xf numFmtId="0" fontId="12" fillId="0" borderId="1" xfId="4" applyFont="1" applyFill="1" applyBorder="1" applyAlignment="1" applyProtection="1">
      <alignment horizontal="left" vertical="center" wrapText="1" indent="2"/>
    </xf>
    <xf numFmtId="0" fontId="11" fillId="0" borderId="1" xfId="4" applyFont="1" applyFill="1" applyBorder="1" applyAlignment="1" applyProtection="1">
      <alignment horizontal="left" vertical="center" wrapText="1"/>
    </xf>
    <xf numFmtId="2" fontId="12" fillId="0" borderId="0" xfId="4" applyNumberFormat="1" applyFont="1" applyFill="1" applyProtection="1"/>
    <xf numFmtId="0" fontId="12" fillId="0" borderId="0" xfId="4" applyFont="1" applyFill="1" applyBorder="1" applyProtection="1"/>
    <xf numFmtId="0" fontId="11" fillId="0" borderId="23" xfId="4" applyFont="1" applyFill="1" applyBorder="1" applyAlignment="1" applyProtection="1">
      <alignment horizontal="center" vertical="center" wrapText="1"/>
    </xf>
    <xf numFmtId="165" fontId="12" fillId="0" borderId="0" xfId="3" applyFont="1" applyFill="1" applyBorder="1" applyProtection="1"/>
    <xf numFmtId="0" fontId="12" fillId="0" borderId="8" xfId="4"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indent="3"/>
    </xf>
    <xf numFmtId="0" fontId="12" fillId="0" borderId="8" xfId="4" applyFont="1" applyFill="1" applyBorder="1" applyAlignment="1" applyProtection="1">
      <alignment horizontal="left" vertical="center" wrapText="1" indent="2"/>
    </xf>
    <xf numFmtId="16" fontId="12" fillId="0" borderId="1" xfId="4" applyNumberFormat="1" applyFont="1" applyFill="1" applyBorder="1" applyAlignment="1" applyProtection="1">
      <alignment horizontal="left" vertical="center" wrapText="1"/>
    </xf>
    <xf numFmtId="169" fontId="12" fillId="0" borderId="0" xfId="4" applyNumberFormat="1" applyFont="1" applyFill="1" applyBorder="1" applyAlignment="1" applyProtection="1">
      <alignment horizontal="right" vertical="top" wrapText="1"/>
    </xf>
    <xf numFmtId="165" fontId="11" fillId="0" borderId="0" xfId="3" applyFont="1" applyFill="1" applyProtection="1"/>
    <xf numFmtId="0" fontId="0" fillId="0" borderId="0" xfId="0" applyAlignment="1">
      <alignment wrapText="1"/>
    </xf>
    <xf numFmtId="0" fontId="3" fillId="0" borderId="1" xfId="0" applyFont="1" applyBorder="1" applyAlignment="1">
      <alignment vertical="center" wrapText="1"/>
    </xf>
    <xf numFmtId="164" fontId="3" fillId="0" borderId="1" xfId="1" applyFont="1" applyFill="1" applyBorder="1" applyAlignment="1">
      <alignment horizontal="center" vertical="center" wrapText="1"/>
    </xf>
    <xf numFmtId="164" fontId="8" fillId="0" borderId="1" xfId="1" applyFont="1" applyFill="1" applyBorder="1" applyAlignment="1">
      <alignment vertical="center"/>
    </xf>
    <xf numFmtId="4" fontId="9" fillId="0" borderId="1" xfId="1" applyNumberFormat="1" applyFont="1" applyFill="1" applyBorder="1" applyAlignment="1">
      <alignment vertical="center"/>
    </xf>
    <xf numFmtId="164" fontId="9" fillId="0" borderId="1" xfId="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xf>
    <xf numFmtId="167" fontId="7" fillId="0" borderId="1" xfId="1" applyNumberFormat="1" applyFont="1" applyFill="1" applyBorder="1" applyAlignment="1">
      <alignment vertical="center"/>
    </xf>
    <xf numFmtId="167" fontId="4" fillId="0" borderId="1" xfId="1" applyNumberFormat="1" applyFont="1" applyFill="1" applyBorder="1" applyAlignment="1">
      <alignment vertical="center"/>
    </xf>
    <xf numFmtId="167" fontId="4" fillId="0" borderId="1" xfId="1" applyNumberFormat="1" applyFont="1" applyFill="1" applyBorder="1" applyAlignment="1">
      <alignment vertical="center" wrapText="1"/>
    </xf>
    <xf numFmtId="0" fontId="3" fillId="0" borderId="0" xfId="0" applyFont="1"/>
    <xf numFmtId="167" fontId="5" fillId="0" borderId="1" xfId="1" applyNumberFormat="1" applyFont="1" applyFill="1" applyBorder="1" applyAlignment="1">
      <alignment vertical="center"/>
    </xf>
    <xf numFmtId="167" fontId="5" fillId="0" borderId="1" xfId="1" applyNumberFormat="1" applyFont="1" applyFill="1" applyBorder="1" applyAlignment="1">
      <alignment vertical="center" wrapText="1"/>
    </xf>
    <xf numFmtId="10" fontId="6" fillId="0" borderId="1" xfId="0" applyNumberFormat="1" applyFont="1" applyFill="1" applyBorder="1" applyAlignment="1">
      <alignment vertical="center" wrapText="1"/>
    </xf>
    <xf numFmtId="10"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167" fontId="5" fillId="0" borderId="1" xfId="0" applyNumberFormat="1" applyFont="1" applyFill="1" applyBorder="1" applyAlignment="1">
      <alignment vertical="center"/>
    </xf>
    <xf numFmtId="165" fontId="11" fillId="0" borderId="1" xfId="3" applyFont="1" applyFill="1" applyBorder="1" applyAlignment="1" applyProtection="1">
      <alignment horizontal="right" vertical="top" wrapText="1" indent="2"/>
    </xf>
    <xf numFmtId="4" fontId="11" fillId="0" borderId="1" xfId="2" applyNumberFormat="1" applyFont="1" applyFill="1" applyBorder="1" applyAlignment="1" applyProtection="1">
      <alignment horizontal="right" vertical="top" wrapText="1"/>
    </xf>
    <xf numFmtId="165" fontId="0" fillId="0" borderId="1" xfId="3" applyFont="1" applyFill="1" applyBorder="1"/>
    <xf numFmtId="4" fontId="2" fillId="0" borderId="1" xfId="2" applyNumberFormat="1" applyFont="1" applyFill="1" applyBorder="1"/>
    <xf numFmtId="165" fontId="0" fillId="0" borderId="1" xfId="3" applyFont="1" applyFill="1" applyBorder="1" applyAlignment="1">
      <alignment horizontal="center"/>
    </xf>
    <xf numFmtId="165" fontId="12" fillId="0" borderId="4" xfId="3" applyFont="1" applyFill="1" applyBorder="1" applyAlignment="1" applyProtection="1">
      <alignment horizontal="right" vertical="center" wrapText="1"/>
    </xf>
    <xf numFmtId="165" fontId="15" fillId="0" borderId="1" xfId="3" applyFont="1" applyFill="1" applyBorder="1" applyAlignment="1" applyProtection="1">
      <alignment horizontal="right" vertical="top" wrapText="1"/>
      <protection locked="0"/>
    </xf>
    <xf numFmtId="165" fontId="15" fillId="0" borderId="4" xfId="3" applyFont="1" applyFill="1" applyBorder="1" applyAlignment="1" applyProtection="1">
      <alignment horizontal="right" vertical="top" wrapText="1"/>
      <protection locked="0"/>
    </xf>
    <xf numFmtId="165" fontId="12" fillId="0" borderId="1" xfId="3" applyFont="1" applyFill="1" applyBorder="1" applyAlignment="1" applyProtection="1">
      <alignment horizontal="right" vertical="top" wrapText="1"/>
      <protection locked="0"/>
    </xf>
    <xf numFmtId="168" fontId="12" fillId="0" borderId="1" xfId="3" applyNumberFormat="1" applyFont="1" applyFill="1" applyBorder="1" applyAlignment="1">
      <alignment horizontal="center" vertical="center" wrapText="1"/>
    </xf>
    <xf numFmtId="4" fontId="16" fillId="0" borderId="2" xfId="3" applyNumberFormat="1" applyFont="1" applyFill="1" applyBorder="1" applyAlignment="1" applyProtection="1">
      <alignment horizontal="center" vertical="center" wrapText="1"/>
    </xf>
    <xf numFmtId="10" fontId="16" fillId="0" borderId="1" xfId="3" applyNumberFormat="1" applyFont="1" applyFill="1" applyBorder="1" applyAlignment="1" applyProtection="1">
      <alignment horizontal="center" vertical="center"/>
    </xf>
    <xf numFmtId="165" fontId="12" fillId="0" borderId="1" xfId="3" applyFont="1" applyFill="1" applyBorder="1" applyAlignment="1" applyProtection="1">
      <alignment horizontal="right" vertical="center" wrapText="1"/>
    </xf>
    <xf numFmtId="165" fontId="11" fillId="0" borderId="1" xfId="3" applyFont="1" applyFill="1" applyBorder="1" applyAlignment="1" applyProtection="1">
      <alignment horizontal="right" vertical="center" wrapText="1"/>
    </xf>
    <xf numFmtId="165" fontId="11" fillId="0" borderId="1" xfId="3" applyFont="1" applyFill="1" applyBorder="1" applyAlignment="1" applyProtection="1">
      <alignment horizontal="right" vertical="top" wrapText="1"/>
      <protection locked="0"/>
    </xf>
    <xf numFmtId="165" fontId="12" fillId="0" borderId="1" xfId="3" applyFont="1" applyFill="1" applyBorder="1" applyProtection="1">
      <protection locked="0"/>
    </xf>
    <xf numFmtId="0" fontId="11" fillId="0" borderId="1" xfId="0" applyFont="1" applyFill="1" applyBorder="1" applyAlignment="1">
      <alignment horizontal="center" wrapText="1"/>
    </xf>
    <xf numFmtId="4" fontId="11" fillId="0" borderId="1" xfId="0" applyNumberFormat="1" applyFont="1" applyFill="1" applyBorder="1" applyAlignment="1">
      <alignment horizontal="center" wrapText="1"/>
    </xf>
    <xf numFmtId="167" fontId="0" fillId="0" borderId="0" xfId="0" applyNumberFormat="1"/>
    <xf numFmtId="164" fontId="0" fillId="0" borderId="0" xfId="0" applyNumberFormat="1" applyFont="1" applyFill="1"/>
    <xf numFmtId="164" fontId="3" fillId="0" borderId="0" xfId="0" applyNumberFormat="1" applyFont="1" applyFill="1"/>
    <xf numFmtId="164" fontId="0" fillId="0" borderId="0" xfId="0" applyNumberFormat="1"/>
    <xf numFmtId="4" fontId="0" fillId="0" borderId="0" xfId="0" applyNumberFormat="1" applyAlignment="1">
      <alignment wrapText="1"/>
    </xf>
    <xf numFmtId="164" fontId="0" fillId="0" borderId="0" xfId="0" applyNumberFormat="1" applyFont="1"/>
    <xf numFmtId="0" fontId="8" fillId="0" borderId="0" xfId="0" applyFont="1" applyBorder="1" applyAlignment="1">
      <alignment vertical="center" wrapText="1"/>
    </xf>
    <xf numFmtId="164" fontId="8" fillId="0" borderId="0" xfId="1" applyFont="1" applyFill="1" applyBorder="1" applyAlignment="1">
      <alignment vertical="center"/>
    </xf>
    <xf numFmtId="167" fontId="19" fillId="0" borderId="1" xfId="3" applyNumberFormat="1" applyFont="1" applyFill="1" applyBorder="1" applyAlignment="1" applyProtection="1">
      <alignment horizontal="right" vertical="center" wrapText="1"/>
      <protection locked="0"/>
    </xf>
    <xf numFmtId="43" fontId="0" fillId="0" borderId="0" xfId="0" applyNumberFormat="1" applyFont="1"/>
    <xf numFmtId="168" fontId="2" fillId="0" borderId="0" xfId="0" applyNumberFormat="1" applyFont="1" applyFill="1" applyBorder="1" applyAlignment="1">
      <alignment vertical="center" wrapText="1"/>
    </xf>
    <xf numFmtId="168" fontId="0" fillId="0" borderId="0" xfId="0" applyNumberFormat="1" applyFont="1" applyFill="1"/>
    <xf numFmtId="0" fontId="3" fillId="0" borderId="0" xfId="0" applyFont="1" applyAlignment="1">
      <alignment horizontal="center" vertical="top"/>
    </xf>
    <xf numFmtId="0" fontId="9" fillId="0" borderId="0" xfId="0" applyFont="1" applyBorder="1" applyAlignment="1">
      <alignment horizontal="right" vertical="center"/>
    </xf>
    <xf numFmtId="0" fontId="3" fillId="0" borderId="1" xfId="0" applyFont="1" applyBorder="1" applyAlignment="1">
      <alignment horizontal="center" vertical="center" wrapText="1"/>
    </xf>
    <xf numFmtId="49" fontId="3" fillId="0" borderId="22" xfId="0" applyNumberFormat="1"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3" fillId="0" borderId="0" xfId="0" applyFont="1" applyBorder="1" applyAlignment="1">
      <alignment horizontal="right"/>
    </xf>
    <xf numFmtId="0" fontId="3" fillId="0" borderId="22" xfId="0" applyFont="1" applyBorder="1" applyAlignment="1">
      <alignment horizontal="center"/>
    </xf>
    <xf numFmtId="0" fontId="3" fillId="0" borderId="0" xfId="0" applyFont="1" applyBorder="1" applyAlignment="1">
      <alignment horizontal="center" vertical="top"/>
    </xf>
    <xf numFmtId="0" fontId="3" fillId="0" borderId="16" xfId="0" applyFont="1" applyBorder="1" applyAlignment="1">
      <alignment horizontal="center" vertical="top"/>
    </xf>
    <xf numFmtId="0" fontId="3" fillId="0" borderId="0" xfId="0" applyFont="1" applyFill="1" applyAlignment="1">
      <alignment horizontal="center" vertical="top" wrapText="1"/>
    </xf>
    <xf numFmtId="0" fontId="0" fillId="0" borderId="6"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11" fillId="0" borderId="0" xfId="4" applyFont="1" applyFill="1" applyBorder="1" applyAlignment="1">
      <alignment horizontal="center" vertical="top" wrapText="1"/>
    </xf>
    <xf numFmtId="0" fontId="13" fillId="0" borderId="1" xfId="4" applyFont="1" applyFill="1" applyBorder="1" applyAlignment="1" applyProtection="1">
      <alignment horizontal="right"/>
    </xf>
    <xf numFmtId="0" fontId="11" fillId="0" borderId="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0" borderId="10" xfId="0" applyFont="1" applyFill="1" applyBorder="1" applyAlignment="1">
      <alignment horizontal="center" vertical="top"/>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 xfId="0" applyFont="1" applyFill="1" applyBorder="1" applyAlignment="1">
      <alignment horizontal="center" vertical="center" wrapText="1"/>
    </xf>
    <xf numFmtId="0" fontId="16" fillId="0" borderId="0" xfId="4" applyFont="1" applyFill="1" applyAlignment="1" applyProtection="1">
      <alignment horizontal="center" vertical="top"/>
      <protection locked="0"/>
    </xf>
    <xf numFmtId="0" fontId="17" fillId="0" borderId="0" xfId="4" applyFont="1" applyFill="1" applyAlignment="1" applyProtection="1">
      <alignment horizontal="left" vertical="top" wrapText="1"/>
      <protection locked="0"/>
    </xf>
    <xf numFmtId="0" fontId="16" fillId="0" borderId="0" xfId="4" applyFont="1" applyFill="1" applyBorder="1" applyAlignment="1" applyProtection="1">
      <alignment horizontal="center"/>
      <protection locked="0"/>
    </xf>
    <xf numFmtId="0" fontId="11" fillId="0" borderId="0" xfId="4" applyFont="1" applyFill="1" applyAlignment="1" applyProtection="1">
      <alignment horizontal="center" vertical="top"/>
    </xf>
    <xf numFmtId="0" fontId="18" fillId="0" borderId="22" xfId="4" applyFont="1" applyFill="1" applyBorder="1" applyAlignment="1" applyProtection="1">
      <alignment horizontal="right"/>
    </xf>
    <xf numFmtId="0" fontId="11" fillId="0" borderId="2"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cellXfs>
  <cellStyles count="5">
    <cellStyle name="Comma" xfId="1" builtinId="3"/>
    <cellStyle name="Comma 2" xfId="3"/>
    <cellStyle name="Normal" xfId="0" builtinId="0"/>
    <cellStyle name="Normal 2" xfId="4"/>
    <cellStyle name="Percent"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 val="A3"/>
      <sheetName val="A9"/>
      <sheetName val="M8"/>
      <sheetName val="A10"/>
      <sheetName val="A15"/>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2"/>
  <sheetViews>
    <sheetView workbookViewId="0">
      <selection activeCell="C7" sqref="C7:P10"/>
    </sheetView>
  </sheetViews>
  <sheetFormatPr defaultColWidth="9.109375" defaultRowHeight="14.4" x14ac:dyDescent="0.3"/>
  <cols>
    <col min="1" max="1" width="21.5546875" style="3" customWidth="1"/>
    <col min="2" max="2" width="12.5546875" style="3" bestFit="1" customWidth="1"/>
    <col min="3" max="8" width="13.6640625" style="3" customWidth="1"/>
    <col min="9" max="9" width="19.109375" style="3" customWidth="1"/>
    <col min="10" max="10" width="11.5546875" style="3" bestFit="1" customWidth="1"/>
    <col min="11" max="11" width="11.44140625" style="3" customWidth="1"/>
    <col min="12" max="12" width="11" style="3" customWidth="1"/>
    <col min="13" max="13" width="11.6640625" style="3" customWidth="1"/>
    <col min="14" max="15" width="13.33203125" style="3" customWidth="1"/>
    <col min="16" max="16" width="13.5546875" style="3" customWidth="1"/>
    <col min="17" max="16384" width="9.109375" style="3"/>
  </cols>
  <sheetData>
    <row r="1" spans="1:16" ht="26.25" customHeight="1" x14ac:dyDescent="0.3">
      <c r="A1" s="169" t="s">
        <v>6</v>
      </c>
      <c r="B1" s="169"/>
      <c r="C1" s="169"/>
      <c r="D1" s="169"/>
      <c r="E1" s="169"/>
      <c r="F1" s="169"/>
      <c r="G1" s="169"/>
      <c r="H1" s="169"/>
      <c r="I1" s="169"/>
      <c r="J1" s="169"/>
      <c r="K1" s="169"/>
      <c r="L1" s="169"/>
      <c r="M1" s="169"/>
      <c r="N1" s="169"/>
      <c r="O1" s="169"/>
      <c r="P1" s="169"/>
    </row>
    <row r="2" spans="1:16" x14ac:dyDescent="0.3">
      <c r="A2" s="4" t="s">
        <v>7</v>
      </c>
      <c r="B2" s="5"/>
      <c r="C2" s="6"/>
      <c r="D2" s="6"/>
      <c r="E2" s="12"/>
      <c r="F2" s="12"/>
      <c r="G2" s="12"/>
      <c r="H2" s="12"/>
      <c r="I2" s="12"/>
      <c r="J2" s="12"/>
      <c r="K2" s="12"/>
      <c r="L2" s="12"/>
      <c r="M2" s="12"/>
      <c r="N2" s="12"/>
      <c r="O2" s="170" t="s">
        <v>0</v>
      </c>
      <c r="P2" s="170"/>
    </row>
    <row r="3" spans="1:16" x14ac:dyDescent="0.3">
      <c r="A3" s="171" t="s">
        <v>8</v>
      </c>
      <c r="B3" s="171" t="s">
        <v>9</v>
      </c>
      <c r="C3" s="171" t="s">
        <v>10</v>
      </c>
      <c r="D3" s="171"/>
      <c r="E3" s="171"/>
      <c r="F3" s="171"/>
      <c r="G3" s="171"/>
      <c r="H3" s="171"/>
      <c r="I3" s="171"/>
      <c r="J3" s="171"/>
      <c r="K3" s="171"/>
      <c r="L3" s="171"/>
      <c r="M3" s="171"/>
      <c r="N3" s="171"/>
      <c r="O3" s="171"/>
      <c r="P3" s="171"/>
    </row>
    <row r="4" spans="1:16" x14ac:dyDescent="0.3">
      <c r="A4" s="171"/>
      <c r="B4" s="171"/>
      <c r="C4" s="171" t="s">
        <v>11</v>
      </c>
      <c r="D4" s="171" t="s">
        <v>12</v>
      </c>
      <c r="E4" s="171"/>
      <c r="F4" s="171"/>
      <c r="G4" s="171"/>
      <c r="H4" s="171"/>
      <c r="I4" s="171"/>
      <c r="J4" s="171"/>
      <c r="K4" s="171"/>
      <c r="L4" s="171"/>
      <c r="M4" s="171"/>
      <c r="N4" s="171"/>
      <c r="O4" s="171"/>
      <c r="P4" s="171"/>
    </row>
    <row r="5" spans="1:16" ht="28.8" x14ac:dyDescent="0.3">
      <c r="A5" s="171"/>
      <c r="B5" s="171"/>
      <c r="C5" s="171"/>
      <c r="D5" s="7" t="s">
        <v>13</v>
      </c>
      <c r="E5" s="7" t="s">
        <v>14</v>
      </c>
      <c r="F5" s="7" t="s">
        <v>15</v>
      </c>
      <c r="G5" s="7" t="s">
        <v>16</v>
      </c>
      <c r="H5" s="7" t="s">
        <v>17</v>
      </c>
      <c r="I5" s="7" t="s">
        <v>18</v>
      </c>
      <c r="J5" s="7" t="s">
        <v>19</v>
      </c>
      <c r="K5" s="7" t="s">
        <v>20</v>
      </c>
      <c r="L5" s="7" t="s">
        <v>21</v>
      </c>
      <c r="M5" s="7" t="s">
        <v>22</v>
      </c>
      <c r="N5" s="7" t="s">
        <v>23</v>
      </c>
      <c r="O5" s="7" t="s">
        <v>24</v>
      </c>
      <c r="P5" s="7" t="s">
        <v>25</v>
      </c>
    </row>
    <row r="6" spans="1:16" ht="28.8" x14ac:dyDescent="0.3">
      <c r="A6" s="8" t="s">
        <v>26</v>
      </c>
      <c r="B6" s="123">
        <f>B7+B8+B9</f>
        <v>2903539.3300000005</v>
      </c>
      <c r="C6" s="123">
        <f t="shared" ref="C6:P6" si="0">C7+C8+C9</f>
        <v>2654565.3100000005</v>
      </c>
      <c r="D6" s="123">
        <f t="shared" si="0"/>
        <v>171241.16999999998</v>
      </c>
      <c r="E6" s="123">
        <f t="shared" si="0"/>
        <v>19271.79</v>
      </c>
      <c r="F6" s="123">
        <f t="shared" si="0"/>
        <v>10823.679999999998</v>
      </c>
      <c r="G6" s="123">
        <f t="shared" si="0"/>
        <v>7471.8400000000011</v>
      </c>
      <c r="H6" s="123">
        <f t="shared" si="0"/>
        <v>7067.27</v>
      </c>
      <c r="I6" s="123">
        <f t="shared" si="0"/>
        <v>3985.4</v>
      </c>
      <c r="J6" s="123">
        <f t="shared" si="0"/>
        <v>3093.94</v>
      </c>
      <c r="K6" s="123">
        <f t="shared" si="0"/>
        <v>3809.39</v>
      </c>
      <c r="L6" s="123">
        <f t="shared" si="0"/>
        <v>2431.88</v>
      </c>
      <c r="M6" s="123">
        <f t="shared" si="0"/>
        <v>1545.83</v>
      </c>
      <c r="N6" s="123">
        <f t="shared" si="0"/>
        <v>1477.24</v>
      </c>
      <c r="O6" s="123">
        <f t="shared" si="0"/>
        <v>3179.18</v>
      </c>
      <c r="P6" s="123">
        <f t="shared" si="0"/>
        <v>13575.41</v>
      </c>
    </row>
    <row r="7" spans="1:16" x14ac:dyDescent="0.3">
      <c r="A7" s="9" t="s">
        <v>27</v>
      </c>
      <c r="B7" s="123">
        <f>SUM(C7:P7)</f>
        <v>867018.45000000065</v>
      </c>
      <c r="C7" s="124">
        <v>846848.34000000043</v>
      </c>
      <c r="D7" s="124">
        <v>3674.5199999999913</v>
      </c>
      <c r="E7" s="124">
        <v>76.929999999998927</v>
      </c>
      <c r="F7" s="124">
        <v>298.88999999999839</v>
      </c>
      <c r="G7" s="124">
        <v>140.06000000000054</v>
      </c>
      <c r="H7" s="124">
        <v>1254.7099999999998</v>
      </c>
      <c r="I7" s="124">
        <v>0.15000000000009095</v>
      </c>
      <c r="J7" s="124">
        <v>83.309999999999945</v>
      </c>
      <c r="K7" s="124">
        <v>998.77</v>
      </c>
      <c r="L7" s="124">
        <v>31.789999999999964</v>
      </c>
      <c r="M7" s="124">
        <v>0</v>
      </c>
      <c r="N7" s="124">
        <v>0</v>
      </c>
      <c r="O7" s="124">
        <v>1869.99</v>
      </c>
      <c r="P7" s="124">
        <v>11740.99</v>
      </c>
    </row>
    <row r="8" spans="1:16" x14ac:dyDescent="0.3">
      <c r="A8" s="9" t="s">
        <v>28</v>
      </c>
      <c r="B8" s="123">
        <f>SUM(C8:P8)</f>
        <v>1714852.94</v>
      </c>
      <c r="C8" s="124">
        <v>1501237.62</v>
      </c>
      <c r="D8" s="124">
        <v>153586.71</v>
      </c>
      <c r="E8" s="124">
        <v>18412.170000000002</v>
      </c>
      <c r="F8" s="124">
        <v>10394.67</v>
      </c>
      <c r="G8" s="124">
        <v>7242.6900000000005</v>
      </c>
      <c r="H8" s="124">
        <v>5775.2800000000007</v>
      </c>
      <c r="I8" s="124">
        <v>3985.25</v>
      </c>
      <c r="J8" s="124">
        <v>3010.63</v>
      </c>
      <c r="K8" s="124">
        <v>2810.62</v>
      </c>
      <c r="L8" s="124">
        <v>2400.09</v>
      </c>
      <c r="M8" s="124">
        <v>1545.83</v>
      </c>
      <c r="N8" s="124">
        <v>1477.24</v>
      </c>
      <c r="O8" s="124">
        <v>1309.1899999999998</v>
      </c>
      <c r="P8" s="124">
        <v>1664.95</v>
      </c>
    </row>
    <row r="9" spans="1:16" x14ac:dyDescent="0.3">
      <c r="A9" s="11" t="s">
        <v>29</v>
      </c>
      <c r="B9" s="123">
        <f>SUM(C9:P9)</f>
        <v>321667.94</v>
      </c>
      <c r="C9" s="124">
        <v>306479.34999999998</v>
      </c>
      <c r="D9" s="124">
        <v>13979.94</v>
      </c>
      <c r="E9" s="124">
        <v>782.69</v>
      </c>
      <c r="F9" s="124">
        <v>130.12</v>
      </c>
      <c r="G9" s="124">
        <v>89.09</v>
      </c>
      <c r="H9" s="124">
        <v>37.28</v>
      </c>
      <c r="I9" s="124">
        <v>0</v>
      </c>
      <c r="J9" s="124">
        <v>0</v>
      </c>
      <c r="K9" s="124">
        <v>0</v>
      </c>
      <c r="L9" s="124">
        <v>0</v>
      </c>
      <c r="M9" s="124">
        <v>0</v>
      </c>
      <c r="N9" s="124">
        <v>0</v>
      </c>
      <c r="O9" s="124">
        <v>0</v>
      </c>
      <c r="P9" s="124">
        <v>169.47</v>
      </c>
    </row>
    <row r="10" spans="1:16" x14ac:dyDescent="0.3">
      <c r="A10" s="11" t="s">
        <v>30</v>
      </c>
      <c r="B10" s="124">
        <v>0</v>
      </c>
      <c r="C10" s="124">
        <v>0</v>
      </c>
      <c r="D10" s="124">
        <v>0</v>
      </c>
      <c r="E10" s="124">
        <v>0</v>
      </c>
      <c r="F10" s="124">
        <v>0</v>
      </c>
      <c r="G10" s="124">
        <v>0</v>
      </c>
      <c r="H10" s="124">
        <v>0</v>
      </c>
      <c r="I10" s="124">
        <v>0</v>
      </c>
      <c r="J10" s="124">
        <v>0</v>
      </c>
      <c r="K10" s="124">
        <v>0</v>
      </c>
      <c r="L10" s="124">
        <v>0</v>
      </c>
      <c r="M10" s="124">
        <v>0</v>
      </c>
      <c r="N10" s="124">
        <v>0</v>
      </c>
      <c r="O10" s="124">
        <v>0</v>
      </c>
      <c r="P10" s="124">
        <v>0</v>
      </c>
    </row>
    <row r="11" spans="1:16" x14ac:dyDescent="0.3">
      <c r="A11" s="163"/>
      <c r="B11" s="164"/>
      <c r="C11" s="164"/>
      <c r="D11" s="164"/>
      <c r="E11" s="164"/>
      <c r="F11" s="164"/>
      <c r="G11" s="164"/>
      <c r="H11" s="164"/>
      <c r="I11" s="164"/>
      <c r="J11" s="164"/>
      <c r="K11" s="164"/>
      <c r="L11" s="164"/>
      <c r="M11" s="164"/>
      <c r="N11" s="164"/>
    </row>
    <row r="12" spans="1:16" x14ac:dyDescent="0.3">
      <c r="A12" s="12"/>
      <c r="B12" s="10"/>
      <c r="C12" s="10"/>
      <c r="D12" s="10"/>
      <c r="E12" s="10"/>
      <c r="F12" s="10"/>
      <c r="G12" s="10"/>
      <c r="H12" s="10"/>
      <c r="I12" s="10"/>
      <c r="J12" s="10"/>
      <c r="K12" s="10"/>
      <c r="L12" s="10"/>
      <c r="M12" s="10"/>
      <c r="N12" s="10"/>
      <c r="O12" s="10"/>
      <c r="P12" s="10"/>
    </row>
    <row r="13" spans="1:16" x14ac:dyDescent="0.3">
      <c r="A13" s="13" t="s">
        <v>31</v>
      </c>
      <c r="C13" s="162"/>
    </row>
    <row r="14" spans="1:16" x14ac:dyDescent="0.3">
      <c r="A14" s="14"/>
      <c r="I14" s="15" t="s">
        <v>0</v>
      </c>
    </row>
    <row r="15" spans="1:16" ht="43.2" x14ac:dyDescent="0.3">
      <c r="A15" s="7" t="s">
        <v>8</v>
      </c>
      <c r="B15" s="7" t="s">
        <v>9</v>
      </c>
      <c r="C15" s="7" t="s">
        <v>32</v>
      </c>
      <c r="D15" s="7" t="s">
        <v>33</v>
      </c>
      <c r="E15" s="7" t="s">
        <v>34</v>
      </c>
      <c r="F15" s="7" t="s">
        <v>35</v>
      </c>
      <c r="G15" s="7" t="s">
        <v>36</v>
      </c>
      <c r="H15" s="7" t="s">
        <v>37</v>
      </c>
      <c r="I15" s="7" t="s">
        <v>38</v>
      </c>
    </row>
    <row r="16" spans="1:16" ht="28.8" x14ac:dyDescent="0.3">
      <c r="A16" s="8" t="s">
        <v>26</v>
      </c>
      <c r="B16" s="125">
        <f>B17+B18+B19</f>
        <v>2903539.33</v>
      </c>
      <c r="C16" s="126">
        <f>SUM(C17:C20)</f>
        <v>2146607.39</v>
      </c>
      <c r="D16" s="126">
        <f t="shared" ref="D16:I16" si="1">SUM(D17:D20)</f>
        <v>32510</v>
      </c>
      <c r="E16" s="126">
        <f t="shared" si="1"/>
        <v>0</v>
      </c>
      <c r="F16" s="126">
        <f t="shared" si="1"/>
        <v>385595.94</v>
      </c>
      <c r="G16" s="126">
        <f t="shared" si="1"/>
        <v>338826</v>
      </c>
      <c r="H16" s="126">
        <f t="shared" si="1"/>
        <v>0</v>
      </c>
      <c r="I16" s="126">
        <f t="shared" si="1"/>
        <v>0</v>
      </c>
      <c r="J16" s="16"/>
    </row>
    <row r="17" spans="1:18" x14ac:dyDescent="0.3">
      <c r="A17" s="9" t="s">
        <v>27</v>
      </c>
      <c r="B17" s="127">
        <f>SUM(C17:I17)</f>
        <v>867018.45</v>
      </c>
      <c r="C17" s="128">
        <v>464255.45</v>
      </c>
      <c r="D17" s="128">
        <v>16509</v>
      </c>
      <c r="E17" s="128">
        <v>0</v>
      </c>
      <c r="F17" s="128">
        <v>63928</v>
      </c>
      <c r="G17" s="128">
        <v>322326</v>
      </c>
      <c r="H17" s="128">
        <v>0</v>
      </c>
      <c r="I17" s="128">
        <v>0</v>
      </c>
      <c r="J17" s="162">
        <v>0</v>
      </c>
    </row>
    <row r="18" spans="1:18" x14ac:dyDescent="0.3">
      <c r="A18" s="9" t="s">
        <v>28</v>
      </c>
      <c r="B18" s="127">
        <f>C18+D18+E18+F18+G18</f>
        <v>1714852.9400000002</v>
      </c>
      <c r="C18" s="128">
        <v>1682351.9400000002</v>
      </c>
      <c r="D18" s="128">
        <v>16001</v>
      </c>
      <c r="E18" s="128">
        <v>0</v>
      </c>
      <c r="F18" s="128">
        <v>0</v>
      </c>
      <c r="G18" s="128">
        <v>16500</v>
      </c>
      <c r="H18" s="128">
        <v>0</v>
      </c>
      <c r="I18" s="128">
        <v>0</v>
      </c>
      <c r="J18" s="162"/>
    </row>
    <row r="19" spans="1:18" x14ac:dyDescent="0.3">
      <c r="A19" s="11" t="s">
        <v>29</v>
      </c>
      <c r="B19" s="127">
        <f>F19</f>
        <v>321667.94</v>
      </c>
      <c r="C19" s="128">
        <v>0</v>
      </c>
      <c r="D19" s="128">
        <v>0</v>
      </c>
      <c r="E19" s="128">
        <v>0</v>
      </c>
      <c r="F19" s="128">
        <v>321667.94</v>
      </c>
      <c r="G19" s="128">
        <v>0</v>
      </c>
      <c r="H19" s="128">
        <v>0</v>
      </c>
      <c r="I19" s="128">
        <v>0</v>
      </c>
      <c r="J19" s="166"/>
    </row>
    <row r="20" spans="1:18" x14ac:dyDescent="0.3">
      <c r="A20" s="11" t="s">
        <v>30</v>
      </c>
      <c r="B20" s="127">
        <v>0</v>
      </c>
      <c r="C20" s="128">
        <v>0</v>
      </c>
      <c r="D20" s="128">
        <v>0</v>
      </c>
      <c r="E20" s="128">
        <v>0</v>
      </c>
      <c r="F20" s="128">
        <v>0</v>
      </c>
      <c r="G20" s="128">
        <v>0</v>
      </c>
      <c r="H20" s="128">
        <v>0</v>
      </c>
      <c r="I20" s="128">
        <v>0</v>
      </c>
    </row>
    <row r="22" spans="1:18" x14ac:dyDescent="0.3">
      <c r="C22" s="162">
        <v>0</v>
      </c>
      <c r="D22" s="166">
        <v>0</v>
      </c>
    </row>
    <row r="23" spans="1:18" x14ac:dyDescent="0.3">
      <c r="C23" s="162"/>
      <c r="D23" s="162"/>
      <c r="E23" s="162"/>
      <c r="F23" s="162"/>
      <c r="G23" s="162"/>
      <c r="H23" s="162"/>
      <c r="I23" s="162"/>
      <c r="J23" s="162"/>
      <c r="K23" s="162"/>
      <c r="L23" s="162"/>
      <c r="M23" s="162"/>
      <c r="N23" s="162"/>
      <c r="O23" s="162"/>
      <c r="P23" s="162"/>
      <c r="Q23" s="10"/>
      <c r="R23" s="10"/>
    </row>
    <row r="24" spans="1:18" x14ac:dyDescent="0.3">
      <c r="B24" s="10"/>
      <c r="C24" s="16"/>
      <c r="F24" s="17"/>
    </row>
    <row r="25" spans="1:18" x14ac:dyDescent="0.3">
      <c r="E25" s="10"/>
      <c r="F25" s="17"/>
    </row>
    <row r="27" spans="1:18" x14ac:dyDescent="0.3">
      <c r="E27" s="10"/>
    </row>
    <row r="32" spans="1:18" x14ac:dyDescent="0.3">
      <c r="E32" s="166"/>
      <c r="F32" s="166"/>
      <c r="G32" s="166"/>
      <c r="H32" s="166"/>
      <c r="I32" s="166"/>
      <c r="J32" s="166"/>
      <c r="K32" s="166"/>
      <c r="L32" s="166"/>
      <c r="M32" s="166"/>
      <c r="N32" s="166"/>
      <c r="O32" s="166"/>
      <c r="P32" s="166"/>
      <c r="Q32" s="166"/>
      <c r="R32" s="166"/>
    </row>
  </sheetData>
  <mergeCells count="7">
    <mergeCell ref="A1:P1"/>
    <mergeCell ref="O2:P2"/>
    <mergeCell ref="A3:A5"/>
    <mergeCell ref="B3:B5"/>
    <mergeCell ref="C3:P3"/>
    <mergeCell ref="C4:C5"/>
    <mergeCell ref="D4:P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95"/>
  <sheetViews>
    <sheetView topLeftCell="A31" zoomScaleNormal="100" zoomScaleSheetLayoutView="100" workbookViewId="0">
      <selection activeCell="B13" sqref="B13"/>
    </sheetView>
  </sheetViews>
  <sheetFormatPr defaultColWidth="9.109375" defaultRowHeight="14.4" x14ac:dyDescent="0.3"/>
  <cols>
    <col min="1" max="1" width="61" style="101" customWidth="1"/>
    <col min="2" max="2" width="16.6640625" style="101" customWidth="1"/>
    <col min="3" max="3" width="13.5546875" style="101" customWidth="1"/>
    <col min="4" max="4" width="16.6640625" style="101" customWidth="1"/>
    <col min="5" max="5" width="13.33203125" style="102" bestFit="1" customWidth="1"/>
    <col min="6" max="6" width="61.44140625" style="101" customWidth="1"/>
    <col min="7" max="7" width="10.5546875" style="101" bestFit="1" customWidth="1"/>
    <col min="8" max="16384" width="9.109375" style="101"/>
  </cols>
  <sheetData>
    <row r="1" spans="1:8" ht="27" customHeight="1" x14ac:dyDescent="0.3">
      <c r="A1" s="204" t="s">
        <v>216</v>
      </c>
      <c r="B1" s="204"/>
      <c r="C1" s="204"/>
      <c r="D1" s="204"/>
    </row>
    <row r="2" spans="1:8" s="104" customFormat="1" x14ac:dyDescent="0.3">
      <c r="A2" s="205" t="s">
        <v>129</v>
      </c>
      <c r="B2" s="205"/>
      <c r="C2" s="205"/>
      <c r="D2" s="205"/>
      <c r="E2" s="120"/>
    </row>
    <row r="3" spans="1:8" x14ac:dyDescent="0.3">
      <c r="A3" s="103" t="s">
        <v>217</v>
      </c>
      <c r="B3" s="206" t="s">
        <v>218</v>
      </c>
      <c r="C3" s="207"/>
      <c r="D3" s="208"/>
      <c r="F3" s="104"/>
    </row>
    <row r="4" spans="1:8" x14ac:dyDescent="0.3">
      <c r="A4" s="103"/>
      <c r="B4" s="103"/>
      <c r="C4" s="105"/>
      <c r="D4" s="78"/>
      <c r="F4" s="104"/>
    </row>
    <row r="5" spans="1:8" x14ac:dyDescent="0.3">
      <c r="A5" s="105"/>
      <c r="B5" s="106" t="s">
        <v>219</v>
      </c>
      <c r="C5" s="106" t="s">
        <v>220</v>
      </c>
      <c r="D5" s="106" t="s">
        <v>221</v>
      </c>
      <c r="F5" s="104"/>
    </row>
    <row r="6" spans="1:8" ht="28.8" x14ac:dyDescent="0.3">
      <c r="A6" s="107" t="s">
        <v>222</v>
      </c>
      <c r="B6" s="151">
        <v>0</v>
      </c>
      <c r="C6" s="151">
        <v>0</v>
      </c>
      <c r="D6" s="152">
        <v>675996.28</v>
      </c>
      <c r="F6" s="104"/>
    </row>
    <row r="7" spans="1:8" ht="16.5" customHeight="1" x14ac:dyDescent="0.3">
      <c r="A7" s="107" t="s">
        <v>223</v>
      </c>
      <c r="B7" s="151">
        <v>0</v>
      </c>
      <c r="C7" s="151">
        <v>0</v>
      </c>
      <c r="D7" s="152">
        <v>1153386.76</v>
      </c>
      <c r="F7" s="104"/>
      <c r="H7" s="102"/>
    </row>
    <row r="8" spans="1:8" x14ac:dyDescent="0.3">
      <c r="A8" s="107" t="s">
        <v>224</v>
      </c>
      <c r="B8" s="151">
        <v>0</v>
      </c>
      <c r="C8" s="151">
        <v>0</v>
      </c>
      <c r="D8" s="152">
        <v>202959.09</v>
      </c>
      <c r="F8" s="104"/>
      <c r="H8" s="102"/>
    </row>
    <row r="9" spans="1:8" x14ac:dyDescent="0.3">
      <c r="A9" s="107" t="s">
        <v>225</v>
      </c>
      <c r="B9" s="151">
        <v>0</v>
      </c>
      <c r="C9" s="151">
        <v>0</v>
      </c>
      <c r="D9" s="151">
        <v>6860.2499999999991</v>
      </c>
      <c r="F9" s="104"/>
      <c r="H9" s="102"/>
    </row>
    <row r="10" spans="1:8" ht="12.75" customHeight="1" x14ac:dyDescent="0.3">
      <c r="A10" s="108" t="s">
        <v>226</v>
      </c>
      <c r="B10" s="151">
        <v>0</v>
      </c>
      <c r="C10" s="151">
        <v>0</v>
      </c>
      <c r="D10" s="151">
        <v>196098.84</v>
      </c>
      <c r="F10" s="104"/>
      <c r="H10" s="102"/>
    </row>
    <row r="11" spans="1:8" ht="12.75" customHeight="1" x14ac:dyDescent="0.3">
      <c r="A11" s="107" t="s">
        <v>227</v>
      </c>
      <c r="B11" s="152">
        <v>0</v>
      </c>
      <c r="C11" s="151">
        <v>0</v>
      </c>
      <c r="D11" s="151">
        <v>0</v>
      </c>
      <c r="F11" s="104"/>
      <c r="H11" s="102"/>
    </row>
    <row r="12" spans="1:8" ht="12.75" customHeight="1" x14ac:dyDescent="0.3">
      <c r="A12" s="107" t="s">
        <v>225</v>
      </c>
      <c r="B12" s="151">
        <v>0</v>
      </c>
      <c r="C12" s="151">
        <v>0</v>
      </c>
      <c r="D12" s="151">
        <v>0</v>
      </c>
      <c r="F12" s="104"/>
      <c r="H12" s="102"/>
    </row>
    <row r="13" spans="1:8" ht="12.75" customHeight="1" x14ac:dyDescent="0.3">
      <c r="A13" s="108" t="s">
        <v>226</v>
      </c>
      <c r="B13" s="152">
        <v>0</v>
      </c>
      <c r="C13" s="151">
        <v>0</v>
      </c>
      <c r="D13" s="151">
        <v>0</v>
      </c>
      <c r="F13" s="104"/>
      <c r="H13" s="102"/>
    </row>
    <row r="14" spans="1:8" ht="12.75" customHeight="1" x14ac:dyDescent="0.3">
      <c r="A14" s="107" t="s">
        <v>228</v>
      </c>
      <c r="B14" s="152">
        <v>228882.48</v>
      </c>
      <c r="C14" s="151">
        <v>0</v>
      </c>
      <c r="D14" s="151">
        <v>0</v>
      </c>
      <c r="F14" s="104"/>
      <c r="H14" s="102"/>
    </row>
    <row r="15" spans="1:8" x14ac:dyDescent="0.3">
      <c r="A15" s="107" t="s">
        <v>229</v>
      </c>
      <c r="B15" s="152">
        <v>228882.48</v>
      </c>
      <c r="C15" s="151">
        <v>0</v>
      </c>
      <c r="D15" s="151">
        <v>0</v>
      </c>
      <c r="F15" s="104"/>
      <c r="H15" s="102"/>
    </row>
    <row r="16" spans="1:8" ht="12.75" customHeight="1" x14ac:dyDescent="0.3">
      <c r="A16" s="109" t="s">
        <v>230</v>
      </c>
      <c r="B16" s="151">
        <v>210098.5</v>
      </c>
      <c r="C16" s="151">
        <v>0</v>
      </c>
      <c r="D16" s="151">
        <v>0</v>
      </c>
      <c r="F16" s="104"/>
      <c r="H16" s="102"/>
    </row>
    <row r="17" spans="1:8" ht="12.75" customHeight="1" x14ac:dyDescent="0.3">
      <c r="A17" s="109" t="s">
        <v>231</v>
      </c>
      <c r="B17" s="151">
        <v>18783.98</v>
      </c>
      <c r="C17" s="151">
        <v>0</v>
      </c>
      <c r="D17" s="151">
        <v>0</v>
      </c>
      <c r="F17" s="104"/>
      <c r="H17" s="102"/>
    </row>
    <row r="18" spans="1:8" ht="12.75" customHeight="1" x14ac:dyDescent="0.3">
      <c r="A18" s="107" t="s">
        <v>232</v>
      </c>
      <c r="B18" s="151">
        <v>0</v>
      </c>
      <c r="C18" s="151">
        <v>0</v>
      </c>
      <c r="D18" s="151">
        <v>0</v>
      </c>
      <c r="F18" s="104"/>
      <c r="H18" s="102"/>
    </row>
    <row r="19" spans="1:8" ht="12.75" customHeight="1" x14ac:dyDescent="0.3">
      <c r="A19" s="109" t="s">
        <v>233</v>
      </c>
      <c r="B19" s="151">
        <v>0</v>
      </c>
      <c r="C19" s="151">
        <v>0</v>
      </c>
      <c r="D19" s="151">
        <v>0</v>
      </c>
      <c r="F19" s="104"/>
      <c r="H19" s="102"/>
    </row>
    <row r="20" spans="1:8" ht="12.75" customHeight="1" x14ac:dyDescent="0.3">
      <c r="A20" s="109" t="s">
        <v>234</v>
      </c>
      <c r="B20" s="151">
        <v>0</v>
      </c>
      <c r="C20" s="151">
        <v>0</v>
      </c>
      <c r="D20" s="151">
        <v>0</v>
      </c>
      <c r="F20" s="104"/>
      <c r="H20" s="102"/>
    </row>
    <row r="21" spans="1:8" ht="12.75" customHeight="1" x14ac:dyDescent="0.3">
      <c r="A21" s="107" t="s">
        <v>235</v>
      </c>
      <c r="B21" s="152">
        <v>41280.81</v>
      </c>
      <c r="C21" s="151">
        <v>0</v>
      </c>
      <c r="D21" s="151">
        <v>0</v>
      </c>
      <c r="F21" s="104"/>
      <c r="H21" s="102"/>
    </row>
    <row r="22" spans="1:8" ht="12.75" customHeight="1" x14ac:dyDescent="0.3">
      <c r="A22" s="107" t="s">
        <v>236</v>
      </c>
      <c r="B22" s="152">
        <f>B23+B24</f>
        <v>1723093.23</v>
      </c>
      <c r="C22" s="151">
        <v>0</v>
      </c>
      <c r="D22" s="151">
        <v>0</v>
      </c>
      <c r="F22" s="104"/>
      <c r="H22" s="102"/>
    </row>
    <row r="23" spans="1:8" ht="12.75" customHeight="1" x14ac:dyDescent="0.3">
      <c r="A23" s="109" t="s">
        <v>237</v>
      </c>
      <c r="B23" s="151">
        <v>1513699.18</v>
      </c>
      <c r="C23" s="151">
        <v>0</v>
      </c>
      <c r="D23" s="151">
        <v>0</v>
      </c>
      <c r="F23" s="104"/>
      <c r="H23" s="102"/>
    </row>
    <row r="24" spans="1:8" ht="12.75" customHeight="1" x14ac:dyDescent="0.3">
      <c r="A24" s="109" t="s">
        <v>238</v>
      </c>
      <c r="B24" s="151">
        <v>209394.05</v>
      </c>
      <c r="C24" s="151">
        <v>0</v>
      </c>
      <c r="D24" s="151">
        <v>0</v>
      </c>
      <c r="F24" s="104"/>
      <c r="H24" s="102"/>
    </row>
    <row r="25" spans="1:8" ht="12.75" customHeight="1" x14ac:dyDescent="0.3">
      <c r="A25" s="107" t="s">
        <v>239</v>
      </c>
      <c r="B25" s="152">
        <v>81450</v>
      </c>
      <c r="C25" s="151">
        <v>0</v>
      </c>
      <c r="D25" s="151">
        <v>0</v>
      </c>
      <c r="F25" s="104"/>
      <c r="H25" s="102"/>
    </row>
    <row r="26" spans="1:8" ht="12.75" customHeight="1" x14ac:dyDescent="0.3">
      <c r="A26" s="109" t="s">
        <v>240</v>
      </c>
      <c r="B26" s="151">
        <v>67000</v>
      </c>
      <c r="C26" s="151">
        <v>0</v>
      </c>
      <c r="D26" s="151">
        <v>0</v>
      </c>
      <c r="F26" s="104"/>
      <c r="H26" s="102"/>
    </row>
    <row r="27" spans="1:8" ht="12.75" customHeight="1" x14ac:dyDescent="0.3">
      <c r="A27" s="109" t="s">
        <v>241</v>
      </c>
      <c r="B27" s="151">
        <v>14450</v>
      </c>
      <c r="C27" s="151">
        <v>0</v>
      </c>
      <c r="D27" s="151">
        <v>0</v>
      </c>
      <c r="F27" s="104"/>
      <c r="H27" s="102"/>
    </row>
    <row r="28" spans="1:8" x14ac:dyDescent="0.3">
      <c r="A28" s="107" t="s">
        <v>242</v>
      </c>
      <c r="B28" s="152">
        <v>3559.64</v>
      </c>
      <c r="C28" s="151">
        <v>0</v>
      </c>
      <c r="D28" s="151">
        <v>0</v>
      </c>
      <c r="F28" s="104"/>
      <c r="H28" s="102"/>
    </row>
    <row r="29" spans="1:8" ht="12.75" customHeight="1" x14ac:dyDescent="0.3">
      <c r="A29" s="109" t="s">
        <v>243</v>
      </c>
      <c r="B29" s="152">
        <v>3559.64</v>
      </c>
      <c r="C29" s="151">
        <v>0</v>
      </c>
      <c r="D29" s="151">
        <v>0</v>
      </c>
      <c r="F29" s="104"/>
      <c r="H29" s="102"/>
    </row>
    <row r="30" spans="1:8" ht="12.75" customHeight="1" x14ac:dyDescent="0.3">
      <c r="A30" s="109" t="s">
        <v>244</v>
      </c>
      <c r="B30" s="151">
        <v>0</v>
      </c>
      <c r="C30" s="151">
        <v>0</v>
      </c>
      <c r="D30" s="151">
        <v>0</v>
      </c>
      <c r="F30" s="104"/>
      <c r="H30" s="102"/>
    </row>
    <row r="31" spans="1:8" ht="12.75" customHeight="1" x14ac:dyDescent="0.3">
      <c r="A31" s="107" t="s">
        <v>245</v>
      </c>
      <c r="B31" s="152">
        <v>2825806.4800000014</v>
      </c>
      <c r="C31" s="151">
        <v>0</v>
      </c>
      <c r="D31" s="151">
        <v>0</v>
      </c>
      <c r="F31" s="104"/>
      <c r="H31" s="102"/>
    </row>
    <row r="32" spans="1:8" ht="12.75" customHeight="1" x14ac:dyDescent="0.3">
      <c r="A32" s="107" t="s">
        <v>246</v>
      </c>
      <c r="B32" s="151">
        <v>0</v>
      </c>
      <c r="C32" s="151">
        <v>0</v>
      </c>
      <c r="D32" s="152">
        <v>0</v>
      </c>
      <c r="F32" s="104"/>
      <c r="H32" s="102"/>
    </row>
    <row r="33" spans="1:8" ht="12.75" customHeight="1" x14ac:dyDescent="0.3">
      <c r="A33" s="107" t="s">
        <v>247</v>
      </c>
      <c r="B33" s="151" t="s">
        <v>248</v>
      </c>
      <c r="C33" s="151">
        <v>0</v>
      </c>
      <c r="D33" s="152">
        <v>0</v>
      </c>
      <c r="F33" s="104"/>
      <c r="H33" s="102"/>
    </row>
    <row r="34" spans="1:8" ht="12.75" customHeight="1" x14ac:dyDescent="0.3">
      <c r="A34" s="107" t="s">
        <v>249</v>
      </c>
      <c r="B34" s="152">
        <v>0</v>
      </c>
      <c r="C34" s="151">
        <v>0</v>
      </c>
      <c r="D34" s="151">
        <v>0</v>
      </c>
      <c r="F34" s="104"/>
      <c r="H34" s="102"/>
    </row>
    <row r="35" spans="1:8" x14ac:dyDescent="0.3">
      <c r="A35" s="107" t="s">
        <v>250</v>
      </c>
      <c r="B35" s="152">
        <v>0</v>
      </c>
      <c r="C35" s="151">
        <v>0</v>
      </c>
      <c r="D35" s="151">
        <v>0</v>
      </c>
      <c r="F35" s="104"/>
      <c r="H35" s="102"/>
    </row>
    <row r="36" spans="1:8" x14ac:dyDescent="0.3">
      <c r="A36" s="107" t="s">
        <v>251</v>
      </c>
      <c r="B36" s="153">
        <v>0</v>
      </c>
      <c r="C36" s="147">
        <v>0</v>
      </c>
      <c r="D36" s="147">
        <v>0</v>
      </c>
      <c r="F36" s="104"/>
      <c r="H36" s="102"/>
    </row>
    <row r="37" spans="1:8" ht="12.75" customHeight="1" x14ac:dyDescent="0.3">
      <c r="A37" s="107" t="s">
        <v>252</v>
      </c>
      <c r="B37" s="151">
        <v>0</v>
      </c>
      <c r="C37" s="151">
        <v>0</v>
      </c>
      <c r="D37" s="152">
        <v>0</v>
      </c>
      <c r="F37" s="104"/>
      <c r="H37" s="102"/>
    </row>
    <row r="38" spans="1:8" ht="12.75" customHeight="1" x14ac:dyDescent="0.3">
      <c r="A38" s="107" t="s">
        <v>253</v>
      </c>
      <c r="B38" s="152">
        <v>0</v>
      </c>
      <c r="C38" s="151">
        <v>0</v>
      </c>
      <c r="D38" s="151">
        <v>228765.87</v>
      </c>
      <c r="F38" s="104"/>
      <c r="H38" s="102"/>
    </row>
    <row r="39" spans="1:8" ht="12.75" customHeight="1" x14ac:dyDescent="0.3">
      <c r="A39" s="110" t="s">
        <v>254</v>
      </c>
      <c r="B39" s="152">
        <v>4904072.6400000015</v>
      </c>
      <c r="C39" s="152">
        <v>0</v>
      </c>
      <c r="D39" s="152">
        <v>2261108</v>
      </c>
      <c r="G39" s="111"/>
      <c r="H39" s="111"/>
    </row>
    <row r="40" spans="1:8" ht="12.75" customHeight="1" x14ac:dyDescent="0.3">
      <c r="A40" s="112"/>
      <c r="B40" s="112"/>
    </row>
    <row r="41" spans="1:8" s="104" customFormat="1" ht="12.75" customHeight="1" x14ac:dyDescent="0.3">
      <c r="A41" s="205" t="s">
        <v>129</v>
      </c>
      <c r="B41" s="205"/>
      <c r="C41" s="205"/>
      <c r="D41" s="205"/>
      <c r="E41" s="120"/>
    </row>
    <row r="42" spans="1:8" s="112" customFormat="1" ht="12.75" customHeight="1" x14ac:dyDescent="0.3">
      <c r="A42" s="113" t="s">
        <v>255</v>
      </c>
      <c r="B42" s="206" t="s">
        <v>218</v>
      </c>
      <c r="C42" s="207"/>
      <c r="D42" s="208"/>
      <c r="E42" s="114"/>
    </row>
    <row r="43" spans="1:8" s="112" customFormat="1" x14ac:dyDescent="0.3">
      <c r="A43" s="113"/>
      <c r="B43" s="106" t="s">
        <v>219</v>
      </c>
      <c r="C43" s="106" t="s">
        <v>220</v>
      </c>
      <c r="D43" s="106" t="s">
        <v>221</v>
      </c>
      <c r="E43" s="114"/>
    </row>
    <row r="44" spans="1:8" x14ac:dyDescent="0.3">
      <c r="A44" s="115" t="s">
        <v>256</v>
      </c>
      <c r="B44" s="151">
        <v>2202581.84</v>
      </c>
      <c r="C44" s="151">
        <v>0</v>
      </c>
      <c r="D44" s="151">
        <v>3081617.5999999996</v>
      </c>
    </row>
    <row r="45" spans="1:8" ht="15" customHeight="1" x14ac:dyDescent="0.3">
      <c r="A45" s="65" t="s">
        <v>257</v>
      </c>
      <c r="B45" s="151">
        <v>9504.82</v>
      </c>
      <c r="C45" s="151">
        <v>0</v>
      </c>
      <c r="D45" s="151">
        <v>1118102.72</v>
      </c>
    </row>
    <row r="46" spans="1:8" x14ac:dyDescent="0.3">
      <c r="A46" s="116" t="s">
        <v>258</v>
      </c>
      <c r="B46" s="151">
        <v>0</v>
      </c>
      <c r="C46" s="151">
        <v>0</v>
      </c>
      <c r="D46" s="151">
        <v>1118102.72</v>
      </c>
    </row>
    <row r="47" spans="1:8" x14ac:dyDescent="0.3">
      <c r="A47" s="116" t="s">
        <v>259</v>
      </c>
      <c r="B47" s="151">
        <v>9504.82</v>
      </c>
      <c r="C47" s="151">
        <v>0</v>
      </c>
      <c r="D47" s="151">
        <v>0</v>
      </c>
    </row>
    <row r="48" spans="1:8" ht="28.8" x14ac:dyDescent="0.3">
      <c r="A48" s="65" t="s">
        <v>260</v>
      </c>
      <c r="B48" s="151">
        <v>1440142.89</v>
      </c>
      <c r="C48" s="151">
        <v>0</v>
      </c>
      <c r="D48" s="151">
        <v>2156085.96</v>
      </c>
    </row>
    <row r="49" spans="1:4" ht="13.5" customHeight="1" x14ac:dyDescent="0.3">
      <c r="A49" s="116" t="s">
        <v>261</v>
      </c>
      <c r="B49" s="151">
        <v>0</v>
      </c>
      <c r="C49" s="151"/>
      <c r="D49" s="151">
        <v>2156085.96</v>
      </c>
    </row>
    <row r="50" spans="1:4" ht="13.5" customHeight="1" x14ac:dyDescent="0.3">
      <c r="A50" s="116" t="s">
        <v>262</v>
      </c>
      <c r="B50" s="151">
        <v>1440142.89</v>
      </c>
      <c r="C50" s="151"/>
      <c r="D50" s="151">
        <v>0</v>
      </c>
    </row>
    <row r="51" spans="1:4" ht="13.5" customHeight="1" x14ac:dyDescent="0.3">
      <c r="A51" s="65" t="s">
        <v>263</v>
      </c>
      <c r="B51" s="151">
        <v>752934.12999999954</v>
      </c>
      <c r="C51" s="151"/>
      <c r="D51" s="151">
        <v>0</v>
      </c>
    </row>
    <row r="52" spans="1:4" x14ac:dyDescent="0.3">
      <c r="A52" s="65" t="s">
        <v>264</v>
      </c>
      <c r="B52" s="151">
        <v>527724.38999999955</v>
      </c>
      <c r="C52" s="151"/>
      <c r="D52" s="151">
        <v>0</v>
      </c>
    </row>
    <row r="53" spans="1:4" ht="14.25" customHeight="1" x14ac:dyDescent="0.3">
      <c r="A53" s="65" t="s">
        <v>265</v>
      </c>
      <c r="B53" s="151">
        <v>225209.74</v>
      </c>
      <c r="C53" s="151"/>
      <c r="D53" s="151">
        <v>0</v>
      </c>
    </row>
    <row r="54" spans="1:4" ht="14.25" customHeight="1" x14ac:dyDescent="0.3">
      <c r="A54" s="115" t="s">
        <v>266</v>
      </c>
      <c r="B54" s="151">
        <v>1619.9</v>
      </c>
      <c r="C54" s="151"/>
      <c r="D54" s="151">
        <v>0</v>
      </c>
    </row>
    <row r="55" spans="1:4" ht="14.25" customHeight="1" x14ac:dyDescent="0.3">
      <c r="A55" s="117" t="s">
        <v>267</v>
      </c>
      <c r="B55" s="151">
        <v>0</v>
      </c>
      <c r="C55" s="151"/>
      <c r="D55" s="151">
        <v>0</v>
      </c>
    </row>
    <row r="56" spans="1:4" ht="14.25" customHeight="1" x14ac:dyDescent="0.3">
      <c r="A56" s="117" t="s">
        <v>268</v>
      </c>
      <c r="B56" s="151">
        <v>0</v>
      </c>
      <c r="C56" s="151">
        <v>0</v>
      </c>
      <c r="D56" s="151">
        <v>0</v>
      </c>
    </row>
    <row r="57" spans="1:4" ht="14.25" customHeight="1" x14ac:dyDescent="0.3">
      <c r="A57" s="117" t="s">
        <v>269</v>
      </c>
      <c r="B57" s="151">
        <v>0</v>
      </c>
      <c r="C57" s="151">
        <v>0</v>
      </c>
      <c r="D57" s="151">
        <v>0</v>
      </c>
    </row>
    <row r="58" spans="1:4" ht="14.25" customHeight="1" x14ac:dyDescent="0.3">
      <c r="A58" s="117" t="s">
        <v>270</v>
      </c>
      <c r="B58" s="151">
        <v>1619.9</v>
      </c>
      <c r="C58" s="151">
        <v>0</v>
      </c>
      <c r="D58" s="151">
        <v>0</v>
      </c>
    </row>
    <row r="59" spans="1:4" ht="14.25" customHeight="1" x14ac:dyDescent="0.3">
      <c r="A59" s="115" t="s">
        <v>271</v>
      </c>
      <c r="B59" s="151">
        <v>0</v>
      </c>
      <c r="C59" s="151">
        <v>0</v>
      </c>
      <c r="D59" s="151">
        <v>4910.0700000000006</v>
      </c>
    </row>
    <row r="60" spans="1:4" ht="14.25" customHeight="1" x14ac:dyDescent="0.3">
      <c r="A60" s="117" t="s">
        <v>230</v>
      </c>
      <c r="B60" s="151">
        <v>0</v>
      </c>
      <c r="C60" s="151">
        <v>0</v>
      </c>
      <c r="D60" s="151">
        <v>4629.5000000000009</v>
      </c>
    </row>
    <row r="61" spans="1:4" ht="14.25" customHeight="1" x14ac:dyDescent="0.3">
      <c r="A61" s="117" t="s">
        <v>231</v>
      </c>
      <c r="B61" s="151">
        <v>0</v>
      </c>
      <c r="C61" s="151">
        <v>0</v>
      </c>
      <c r="D61" s="151">
        <v>280.57</v>
      </c>
    </row>
    <row r="62" spans="1:4" x14ac:dyDescent="0.3">
      <c r="A62" s="115" t="s">
        <v>272</v>
      </c>
      <c r="B62" s="151">
        <v>0</v>
      </c>
      <c r="C62" s="151">
        <v>0</v>
      </c>
      <c r="D62" s="151">
        <v>0</v>
      </c>
    </row>
    <row r="63" spans="1:4" ht="28.8" x14ac:dyDescent="0.3">
      <c r="A63" s="115" t="s">
        <v>273</v>
      </c>
      <c r="B63" s="151">
        <v>0</v>
      </c>
      <c r="C63" s="151">
        <v>0</v>
      </c>
      <c r="D63" s="151">
        <v>0</v>
      </c>
    </row>
    <row r="64" spans="1:4" ht="14.25" customHeight="1" x14ac:dyDescent="0.3">
      <c r="A64" s="107" t="s">
        <v>225</v>
      </c>
      <c r="B64" s="151">
        <v>0</v>
      </c>
      <c r="C64" s="151">
        <v>0</v>
      </c>
      <c r="D64" s="151">
        <v>0</v>
      </c>
    </row>
    <row r="65" spans="1:4" ht="14.25" customHeight="1" x14ac:dyDescent="0.3">
      <c r="A65" s="108" t="s">
        <v>226</v>
      </c>
      <c r="B65" s="151">
        <v>0</v>
      </c>
      <c r="C65" s="151">
        <v>0</v>
      </c>
      <c r="D65" s="151">
        <v>0</v>
      </c>
    </row>
    <row r="66" spans="1:4" ht="28.8" x14ac:dyDescent="0.3">
      <c r="A66" s="115" t="s">
        <v>274</v>
      </c>
      <c r="B66" s="151">
        <v>0</v>
      </c>
      <c r="C66" s="151">
        <v>0</v>
      </c>
      <c r="D66" s="151">
        <v>0</v>
      </c>
    </row>
    <row r="67" spans="1:4" ht="24.75" customHeight="1" x14ac:dyDescent="0.3">
      <c r="A67" s="108" t="s">
        <v>275</v>
      </c>
      <c r="B67" s="151">
        <v>0</v>
      </c>
      <c r="C67" s="151">
        <v>0</v>
      </c>
      <c r="D67" s="151">
        <v>0</v>
      </c>
    </row>
    <row r="68" spans="1:4" ht="14.25" customHeight="1" x14ac:dyDescent="0.3">
      <c r="A68" s="109" t="s">
        <v>230</v>
      </c>
      <c r="B68" s="151">
        <v>0</v>
      </c>
      <c r="C68" s="151">
        <v>0</v>
      </c>
      <c r="D68" s="151">
        <v>0</v>
      </c>
    </row>
    <row r="69" spans="1:4" ht="14.25" customHeight="1" x14ac:dyDescent="0.3">
      <c r="A69" s="109" t="s">
        <v>231</v>
      </c>
      <c r="B69" s="151">
        <v>0</v>
      </c>
      <c r="C69" s="151">
        <v>0</v>
      </c>
      <c r="D69" s="151">
        <v>0</v>
      </c>
    </row>
    <row r="70" spans="1:4" ht="25.5" customHeight="1" x14ac:dyDescent="0.3">
      <c r="A70" s="115" t="s">
        <v>276</v>
      </c>
      <c r="B70" s="151">
        <v>224944.57</v>
      </c>
      <c r="C70" s="151">
        <v>0</v>
      </c>
      <c r="D70" s="151">
        <v>0</v>
      </c>
    </row>
    <row r="71" spans="1:4" ht="14.25" customHeight="1" x14ac:dyDescent="0.3">
      <c r="A71" s="109" t="s">
        <v>277</v>
      </c>
      <c r="B71" s="151">
        <v>224944.57</v>
      </c>
      <c r="C71" s="151">
        <v>0</v>
      </c>
      <c r="D71" s="151">
        <v>0</v>
      </c>
    </row>
    <row r="72" spans="1:4" ht="14.25" customHeight="1" x14ac:dyDescent="0.3">
      <c r="A72" s="109" t="s">
        <v>278</v>
      </c>
      <c r="B72" s="151">
        <v>0</v>
      </c>
      <c r="C72" s="151">
        <v>0</v>
      </c>
      <c r="D72" s="151">
        <v>0</v>
      </c>
    </row>
    <row r="73" spans="1:4" ht="14.25" customHeight="1" x14ac:dyDescent="0.3">
      <c r="A73" s="107" t="s">
        <v>279</v>
      </c>
      <c r="B73" s="151">
        <v>0</v>
      </c>
      <c r="C73" s="151">
        <v>0</v>
      </c>
      <c r="D73" s="151">
        <v>0</v>
      </c>
    </row>
    <row r="74" spans="1:4" ht="14.25" customHeight="1" x14ac:dyDescent="0.3">
      <c r="A74" s="118" t="s">
        <v>280</v>
      </c>
      <c r="B74" s="147">
        <v>0</v>
      </c>
      <c r="C74" s="147">
        <v>0</v>
      </c>
      <c r="D74" s="147">
        <v>0</v>
      </c>
    </row>
    <row r="75" spans="1:4" ht="14.25" customHeight="1" x14ac:dyDescent="0.3">
      <c r="A75" s="109" t="s">
        <v>281</v>
      </c>
      <c r="B75" s="151">
        <v>0</v>
      </c>
      <c r="C75" s="151">
        <v>0</v>
      </c>
      <c r="D75" s="151">
        <v>0</v>
      </c>
    </row>
    <row r="76" spans="1:4" ht="14.25" customHeight="1" x14ac:dyDescent="0.3">
      <c r="A76" s="109" t="s">
        <v>282</v>
      </c>
      <c r="B76" s="151">
        <v>0</v>
      </c>
      <c r="C76" s="151">
        <v>0</v>
      </c>
      <c r="D76" s="151">
        <v>0</v>
      </c>
    </row>
    <row r="77" spans="1:4" ht="14.25" customHeight="1" x14ac:dyDescent="0.3">
      <c r="A77" s="118" t="s">
        <v>283</v>
      </c>
      <c r="B77" s="151">
        <v>0</v>
      </c>
      <c r="C77" s="151">
        <v>0</v>
      </c>
      <c r="D77" s="151">
        <v>0</v>
      </c>
    </row>
    <row r="78" spans="1:4" ht="14.25" customHeight="1" x14ac:dyDescent="0.3">
      <c r="A78" s="109" t="s">
        <v>281</v>
      </c>
      <c r="B78" s="151">
        <v>0</v>
      </c>
      <c r="C78" s="151">
        <v>0</v>
      </c>
      <c r="D78" s="151">
        <v>0</v>
      </c>
    </row>
    <row r="79" spans="1:4" ht="14.25" customHeight="1" x14ac:dyDescent="0.3">
      <c r="A79" s="109" t="s">
        <v>282</v>
      </c>
      <c r="B79" s="151">
        <v>0</v>
      </c>
      <c r="C79" s="151">
        <v>0</v>
      </c>
      <c r="D79" s="151">
        <v>0</v>
      </c>
    </row>
    <row r="80" spans="1:4" ht="14.25" customHeight="1" x14ac:dyDescent="0.3">
      <c r="A80" s="107" t="s">
        <v>284</v>
      </c>
      <c r="B80" s="151">
        <v>270498.36</v>
      </c>
      <c r="C80" s="152">
        <v>0</v>
      </c>
      <c r="D80" s="152">
        <v>0</v>
      </c>
    </row>
    <row r="81" spans="1:5" ht="14.25" customHeight="1" x14ac:dyDescent="0.3">
      <c r="A81" s="109" t="s">
        <v>285</v>
      </c>
      <c r="B81" s="151">
        <v>270498.36</v>
      </c>
      <c r="C81" s="152">
        <v>0</v>
      </c>
      <c r="D81" s="152">
        <v>0</v>
      </c>
    </row>
    <row r="82" spans="1:5" ht="14.25" customHeight="1" x14ac:dyDescent="0.3">
      <c r="A82" s="109" t="s">
        <v>286</v>
      </c>
      <c r="B82" s="147">
        <v>0</v>
      </c>
      <c r="C82" s="152">
        <v>0</v>
      </c>
      <c r="D82" s="152">
        <v>0</v>
      </c>
    </row>
    <row r="83" spans="1:5" ht="14.25" customHeight="1" x14ac:dyDescent="0.3">
      <c r="A83" s="117" t="s">
        <v>287</v>
      </c>
      <c r="B83" s="147">
        <v>0</v>
      </c>
      <c r="C83" s="152">
        <v>0</v>
      </c>
      <c r="D83" s="152">
        <v>0</v>
      </c>
    </row>
    <row r="84" spans="1:5" ht="14.25" customHeight="1" x14ac:dyDescent="0.3">
      <c r="A84" s="107" t="s">
        <v>288</v>
      </c>
      <c r="B84" s="154">
        <v>0</v>
      </c>
      <c r="C84" s="152">
        <v>0</v>
      </c>
      <c r="D84" s="152">
        <v>0</v>
      </c>
    </row>
    <row r="85" spans="1:5" ht="14.25" customHeight="1" x14ac:dyDescent="0.3">
      <c r="A85" s="107" t="s">
        <v>289</v>
      </c>
      <c r="B85" s="154">
        <v>0</v>
      </c>
      <c r="C85" s="152">
        <v>0</v>
      </c>
      <c r="D85" s="152">
        <v>0</v>
      </c>
    </row>
    <row r="86" spans="1:5" ht="14.25" customHeight="1" x14ac:dyDescent="0.3">
      <c r="A86" s="107" t="s">
        <v>290</v>
      </c>
      <c r="B86" s="154">
        <v>0</v>
      </c>
      <c r="C86" s="152">
        <v>0</v>
      </c>
      <c r="D86" s="152">
        <v>0</v>
      </c>
    </row>
    <row r="87" spans="1:5" ht="14.25" customHeight="1" x14ac:dyDescent="0.3">
      <c r="A87" s="107" t="s">
        <v>291</v>
      </c>
      <c r="B87" s="154">
        <v>59500</v>
      </c>
      <c r="C87" s="152">
        <v>0</v>
      </c>
      <c r="D87" s="152">
        <v>0</v>
      </c>
    </row>
    <row r="88" spans="1:5" ht="14.25" customHeight="1" x14ac:dyDescent="0.3">
      <c r="A88" s="107" t="s">
        <v>292</v>
      </c>
      <c r="B88" s="151">
        <v>8500</v>
      </c>
      <c r="C88" s="152">
        <v>0</v>
      </c>
      <c r="D88" s="152">
        <v>340338.02</v>
      </c>
    </row>
    <row r="89" spans="1:5" ht="14.25" customHeight="1" x14ac:dyDescent="0.3">
      <c r="A89" s="107" t="s">
        <v>293</v>
      </c>
      <c r="B89" s="151">
        <v>0</v>
      </c>
      <c r="C89" s="152">
        <v>0</v>
      </c>
      <c r="D89" s="152">
        <v>547603.91999999993</v>
      </c>
    </row>
    <row r="90" spans="1:5" ht="14.25" customHeight="1" x14ac:dyDescent="0.3">
      <c r="A90" s="110" t="s">
        <v>294</v>
      </c>
      <c r="B90" s="152">
        <v>2136427.9700000021</v>
      </c>
      <c r="C90" s="152">
        <v>0</v>
      </c>
      <c r="D90" s="152">
        <v>-1358328.7699999996</v>
      </c>
    </row>
    <row r="91" spans="1:5" ht="14.25" customHeight="1" x14ac:dyDescent="0.3">
      <c r="B91" s="119"/>
    </row>
    <row r="92" spans="1:5" ht="13.5" customHeight="1" x14ac:dyDescent="0.3"/>
    <row r="93" spans="1:5" ht="13.5" customHeight="1" x14ac:dyDescent="0.3"/>
    <row r="94" spans="1:5" s="104" customFormat="1" ht="13.5" customHeight="1" x14ac:dyDescent="0.3">
      <c r="A94" s="101"/>
      <c r="B94" s="101"/>
      <c r="E94" s="120"/>
    </row>
    <row r="95" spans="1:5" ht="13.5" customHeight="1" x14ac:dyDescent="0.3"/>
  </sheetData>
  <sheetProtection formatColumns="0" formatRows="0"/>
  <mergeCells count="5">
    <mergeCell ref="A1:D1"/>
    <mergeCell ref="A2:D2"/>
    <mergeCell ref="B3:D3"/>
    <mergeCell ref="A41:D41"/>
    <mergeCell ref="B42:D42"/>
  </mergeCells>
  <conditionalFormatting sqref="C80: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6"/>
  <sheetViews>
    <sheetView zoomScale="85" zoomScaleNormal="85" workbookViewId="0">
      <selection activeCell="F5" sqref="F5:F6"/>
    </sheetView>
  </sheetViews>
  <sheetFormatPr defaultColWidth="9.109375" defaultRowHeight="14.4" x14ac:dyDescent="0.3"/>
  <cols>
    <col min="1" max="1" width="9.109375" style="121" bestFit="1" customWidth="1"/>
    <col min="2" max="2" width="11.6640625" style="121" bestFit="1" customWidth="1"/>
    <col min="3" max="3" width="11.6640625" style="121" customWidth="1"/>
    <col min="4" max="4" width="9" style="121" bestFit="1" customWidth="1"/>
    <col min="5" max="5" width="14.33203125" style="121" customWidth="1"/>
    <col min="6" max="6" width="17.33203125" style="121" bestFit="1" customWidth="1"/>
    <col min="7" max="16384" width="9.109375" style="121"/>
  </cols>
  <sheetData>
    <row r="1" spans="1:6" ht="24.75" customHeight="1" x14ac:dyDescent="0.3">
      <c r="A1" s="211" t="s">
        <v>315</v>
      </c>
      <c r="B1" s="211"/>
      <c r="C1" s="211"/>
      <c r="D1" s="211"/>
      <c r="E1" s="211"/>
      <c r="F1" s="212"/>
    </row>
    <row r="2" spans="1:6" ht="15" customHeight="1" x14ac:dyDescent="0.3">
      <c r="A2" s="171" t="s">
        <v>295</v>
      </c>
      <c r="B2" s="171"/>
      <c r="C2" s="171"/>
      <c r="D2" s="171"/>
      <c r="E2" s="171"/>
      <c r="F2" s="171" t="s">
        <v>130</v>
      </c>
    </row>
    <row r="3" spans="1:6" ht="15" customHeight="1" x14ac:dyDescent="0.3">
      <c r="A3" s="171" t="s">
        <v>296</v>
      </c>
      <c r="B3" s="171"/>
      <c r="C3" s="171"/>
      <c r="D3" s="209" t="s">
        <v>297</v>
      </c>
      <c r="E3" s="210"/>
      <c r="F3" s="171"/>
    </row>
    <row r="4" spans="1:6" x14ac:dyDescent="0.3">
      <c r="A4" s="7" t="s">
        <v>298</v>
      </c>
      <c r="B4" s="7" t="s">
        <v>299</v>
      </c>
      <c r="C4" s="7" t="s">
        <v>300</v>
      </c>
      <c r="D4" s="7" t="s">
        <v>298</v>
      </c>
      <c r="E4" s="7" t="s">
        <v>301</v>
      </c>
      <c r="F4" s="122" t="s">
        <v>302</v>
      </c>
    </row>
    <row r="5" spans="1:6" x14ac:dyDescent="0.3">
      <c r="A5" s="155" t="s">
        <v>303</v>
      </c>
      <c r="B5" s="155" t="s">
        <v>303</v>
      </c>
      <c r="C5" s="155" t="s">
        <v>303</v>
      </c>
      <c r="D5" s="155"/>
      <c r="E5" s="155"/>
      <c r="F5" s="156">
        <v>99057.81</v>
      </c>
    </row>
    <row r="6" spans="1:6" x14ac:dyDescent="0.3">
      <c r="A6" s="155"/>
      <c r="B6" s="155"/>
      <c r="C6" s="155"/>
      <c r="D6" s="155" t="s">
        <v>303</v>
      </c>
      <c r="E6" s="155" t="s">
        <v>303</v>
      </c>
      <c r="F6" s="156">
        <v>18842.650000000001</v>
      </c>
    </row>
    <row r="8" spans="1:6" x14ac:dyDescent="0.3">
      <c r="F8" s="161"/>
    </row>
    <row r="13" spans="1:6" ht="15" customHeight="1" x14ac:dyDescent="0.3"/>
    <row r="28" ht="30" customHeight="1" x14ac:dyDescent="0.3"/>
    <row r="31" ht="30" customHeight="1" x14ac:dyDescent="0.3"/>
    <row r="32" ht="15" customHeight="1" x14ac:dyDescent="0.3"/>
    <row r="36" ht="15" customHeight="1" x14ac:dyDescent="0.3"/>
  </sheetData>
  <mergeCells count="5">
    <mergeCell ref="A2:E2"/>
    <mergeCell ref="F2:F3"/>
    <mergeCell ref="A3:C3"/>
    <mergeCell ref="D3:E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6"/>
  <sheetViews>
    <sheetView tabSelected="1" zoomScale="110" zoomScaleNormal="110" workbookViewId="0">
      <pane ySplit="2" topLeftCell="A3" activePane="bottomLeft" state="frozen"/>
      <selection pane="bottomLeft" activeCell="C25" sqref="C25:L25"/>
    </sheetView>
  </sheetViews>
  <sheetFormatPr defaultRowHeight="14.4" x14ac:dyDescent="0.3"/>
  <cols>
    <col min="1" max="1" width="6" style="2" bestFit="1" customWidth="1"/>
    <col min="2" max="2" width="46.5546875" bestFit="1" customWidth="1"/>
    <col min="3" max="3" width="13.88671875" bestFit="1" customWidth="1"/>
    <col min="4" max="6" width="11.5546875" bestFit="1" customWidth="1"/>
    <col min="7" max="7" width="12.33203125" bestFit="1" customWidth="1"/>
    <col min="8" max="10" width="11.5546875" bestFit="1" customWidth="1"/>
    <col min="11" max="11" width="13.21875" customWidth="1"/>
    <col min="12" max="12" width="13.109375" bestFit="1" customWidth="1"/>
    <col min="13" max="14" width="11.88671875" bestFit="1" customWidth="1"/>
    <col min="15" max="15" width="10.88671875" bestFit="1" customWidth="1"/>
  </cols>
  <sheetData>
    <row r="1" spans="1:15" x14ac:dyDescent="0.3">
      <c r="A1" s="172" t="s">
        <v>39</v>
      </c>
      <c r="B1" s="172"/>
      <c r="C1" s="172"/>
      <c r="D1" s="172"/>
      <c r="E1" s="172"/>
      <c r="F1" s="172"/>
      <c r="G1" s="172"/>
      <c r="H1" s="172"/>
      <c r="I1" s="172"/>
      <c r="J1" s="172"/>
      <c r="K1" s="172"/>
      <c r="L1" s="132" t="s">
        <v>0</v>
      </c>
      <c r="M1" s="1"/>
    </row>
    <row r="2" spans="1:15" ht="15" x14ac:dyDescent="0.3">
      <c r="A2" s="18"/>
      <c r="B2" s="19" t="s">
        <v>40</v>
      </c>
      <c r="C2" s="20" t="s">
        <v>41</v>
      </c>
      <c r="D2" s="19" t="s">
        <v>42</v>
      </c>
      <c r="E2" s="19" t="s">
        <v>304</v>
      </c>
      <c r="F2" s="19" t="s">
        <v>43</v>
      </c>
      <c r="G2" s="19" t="s">
        <v>44</v>
      </c>
      <c r="H2" s="19" t="s">
        <v>45</v>
      </c>
      <c r="I2" s="19" t="s">
        <v>46</v>
      </c>
      <c r="J2" s="20" t="s">
        <v>47</v>
      </c>
      <c r="K2" s="20" t="s">
        <v>48</v>
      </c>
      <c r="L2" s="20" t="s">
        <v>49</v>
      </c>
    </row>
    <row r="3" spans="1:15" ht="15" x14ac:dyDescent="0.3">
      <c r="A3" s="18">
        <v>1</v>
      </c>
      <c r="B3" s="21" t="s">
        <v>50</v>
      </c>
      <c r="C3" s="129">
        <f>SUM(C4:C13)</f>
        <v>2025837.05</v>
      </c>
      <c r="D3" s="129">
        <f t="shared" ref="D3:J3" si="0">SUM(D4:D13)</f>
        <v>82242.080000000002</v>
      </c>
      <c r="E3" s="129">
        <f t="shared" si="0"/>
        <v>456000.42</v>
      </c>
      <c r="F3" s="129">
        <f t="shared" si="0"/>
        <v>395727.97</v>
      </c>
      <c r="G3" s="129">
        <f t="shared" si="0"/>
        <v>563116.64</v>
      </c>
      <c r="H3" s="129">
        <f t="shared" si="0"/>
        <v>460681.51</v>
      </c>
      <c r="I3" s="129">
        <f t="shared" si="0"/>
        <v>1424482.1900000011</v>
      </c>
      <c r="J3" s="129">
        <f t="shared" si="0"/>
        <v>1035325.04</v>
      </c>
      <c r="K3" s="129">
        <f>SUM(K4:K11)+K13-K12</f>
        <v>491272.27750000008</v>
      </c>
      <c r="L3" s="129">
        <f>SUM(C3:K3)</f>
        <v>6934685.1775000012</v>
      </c>
      <c r="O3" s="157"/>
    </row>
    <row r="4" spans="1:15" ht="15" x14ac:dyDescent="0.3">
      <c r="A4" s="22">
        <v>1.1000000000000001</v>
      </c>
      <c r="B4" s="23" t="s">
        <v>51</v>
      </c>
      <c r="C4" s="130">
        <v>1797384</v>
      </c>
      <c r="D4" s="130">
        <v>0</v>
      </c>
      <c r="E4" s="130">
        <v>0</v>
      </c>
      <c r="F4" s="130">
        <v>0</v>
      </c>
      <c r="G4" s="130">
        <v>0</v>
      </c>
      <c r="H4" s="130">
        <v>0</v>
      </c>
      <c r="I4" s="130">
        <v>0</v>
      </c>
      <c r="J4" s="130">
        <v>0</v>
      </c>
      <c r="K4" s="130">
        <v>31999.4</v>
      </c>
      <c r="L4" s="130">
        <f t="shared" ref="L4:L25" si="1">SUM(C4:K4)</f>
        <v>1829383.4</v>
      </c>
      <c r="M4" s="157"/>
    </row>
    <row r="5" spans="1:15" ht="15" x14ac:dyDescent="0.3">
      <c r="A5" s="22">
        <v>1.2</v>
      </c>
      <c r="B5" s="23" t="s">
        <v>52</v>
      </c>
      <c r="C5" s="130">
        <v>0</v>
      </c>
      <c r="D5" s="130">
        <v>9900.69</v>
      </c>
      <c r="E5" s="130">
        <v>217806</v>
      </c>
      <c r="F5" s="130">
        <v>137097</v>
      </c>
      <c r="G5" s="130">
        <f>299079+25000</f>
        <v>324079</v>
      </c>
      <c r="H5" s="130">
        <f>165698+3</f>
        <v>165701</v>
      </c>
      <c r="I5" s="130">
        <v>253389.60000000003</v>
      </c>
      <c r="J5" s="130">
        <v>418941</v>
      </c>
      <c r="K5" s="130">
        <v>196179</v>
      </c>
      <c r="L5" s="130">
        <f t="shared" si="1"/>
        <v>1723093.29</v>
      </c>
    </row>
    <row r="6" spans="1:15" ht="15" x14ac:dyDescent="0.3">
      <c r="A6" s="22">
        <v>1.3</v>
      </c>
      <c r="B6" s="24" t="s">
        <v>2</v>
      </c>
      <c r="C6" s="130">
        <v>26650.93</v>
      </c>
      <c r="D6" s="130">
        <v>28779.39</v>
      </c>
      <c r="E6" s="130">
        <v>177286.47</v>
      </c>
      <c r="F6" s="130">
        <v>240140.23</v>
      </c>
      <c r="G6" s="130">
        <v>219486</v>
      </c>
      <c r="H6" s="130">
        <v>209750</v>
      </c>
      <c r="I6" s="130">
        <v>1108592.090000001</v>
      </c>
      <c r="J6" s="130">
        <v>550297.9</v>
      </c>
      <c r="K6" s="130">
        <v>342555.89</v>
      </c>
      <c r="L6" s="130">
        <f>SUM(C6:K6)</f>
        <v>2903538.9000000013</v>
      </c>
    </row>
    <row r="7" spans="1:15" ht="30" x14ac:dyDescent="0.3">
      <c r="A7" s="22">
        <v>1.4</v>
      </c>
      <c r="B7" s="24" t="s">
        <v>53</v>
      </c>
      <c r="C7" s="130">
        <v>0</v>
      </c>
      <c r="D7" s="130">
        <v>5950</v>
      </c>
      <c r="E7" s="130">
        <v>0</v>
      </c>
      <c r="F7" s="130">
        <v>0</v>
      </c>
      <c r="G7" s="130">
        <v>10000</v>
      </c>
      <c r="H7" s="130">
        <v>58049</v>
      </c>
      <c r="I7" s="130">
        <v>0</v>
      </c>
      <c r="J7" s="130">
        <v>11010.54</v>
      </c>
      <c r="K7" s="130">
        <v>0</v>
      </c>
      <c r="L7" s="130">
        <f t="shared" si="1"/>
        <v>85009.540000000008</v>
      </c>
    </row>
    <row r="8" spans="1:15" ht="15" x14ac:dyDescent="0.3">
      <c r="A8" s="22">
        <v>1.5</v>
      </c>
      <c r="B8" s="23" t="s">
        <v>54</v>
      </c>
      <c r="C8" s="130">
        <v>0</v>
      </c>
      <c r="D8" s="130">
        <v>0</v>
      </c>
      <c r="E8" s="130">
        <v>0</v>
      </c>
      <c r="F8" s="130">
        <v>0</v>
      </c>
      <c r="G8" s="130">
        <v>0</v>
      </c>
      <c r="H8" s="130">
        <v>0</v>
      </c>
      <c r="I8" s="130">
        <v>0</v>
      </c>
      <c r="J8" s="130">
        <v>0</v>
      </c>
      <c r="K8" s="130">
        <v>0</v>
      </c>
      <c r="L8" s="130">
        <f t="shared" si="1"/>
        <v>0</v>
      </c>
    </row>
    <row r="9" spans="1:15" ht="15" x14ac:dyDescent="0.3">
      <c r="A9" s="22">
        <v>1.6</v>
      </c>
      <c r="B9" s="23" t="s">
        <v>55</v>
      </c>
      <c r="C9" s="130">
        <v>0</v>
      </c>
      <c r="D9" s="130">
        <v>0</v>
      </c>
      <c r="E9" s="130">
        <v>0</v>
      </c>
      <c r="F9" s="130">
        <v>0</v>
      </c>
      <c r="G9" s="130">
        <v>0</v>
      </c>
      <c r="H9" s="130">
        <v>0</v>
      </c>
      <c r="I9" s="130">
        <v>0</v>
      </c>
      <c r="J9" s="130">
        <v>0</v>
      </c>
      <c r="K9" s="130">
        <v>0</v>
      </c>
      <c r="L9" s="130">
        <f t="shared" si="1"/>
        <v>0</v>
      </c>
    </row>
    <row r="10" spans="1:15" ht="15" x14ac:dyDescent="0.3">
      <c r="A10" s="22">
        <v>1.7</v>
      </c>
      <c r="B10" s="23" t="s">
        <v>56</v>
      </c>
      <c r="C10" s="130">
        <v>9774.869999999999</v>
      </c>
      <c r="D10" s="130">
        <v>37612</v>
      </c>
      <c r="E10" s="130">
        <v>60700</v>
      </c>
      <c r="F10" s="130">
        <v>17000</v>
      </c>
      <c r="G10" s="130">
        <v>8500</v>
      </c>
      <c r="H10" s="130">
        <v>19000</v>
      </c>
      <c r="I10" s="130">
        <v>62500.5</v>
      </c>
      <c r="J10" s="130">
        <v>55075.6</v>
      </c>
      <c r="K10" s="130">
        <v>0</v>
      </c>
      <c r="L10" s="130">
        <f t="shared" si="1"/>
        <v>270162.96999999997</v>
      </c>
    </row>
    <row r="11" spans="1:15" ht="15" x14ac:dyDescent="0.3">
      <c r="A11" s="22">
        <v>1.8</v>
      </c>
      <c r="B11" s="23" t="s">
        <v>306</v>
      </c>
      <c r="C11" s="130">
        <v>192027.25</v>
      </c>
      <c r="D11" s="130"/>
      <c r="E11" s="130">
        <v>207.95</v>
      </c>
      <c r="F11" s="130">
        <v>1490.74</v>
      </c>
      <c r="G11" s="130">
        <v>1051.6400000000001</v>
      </c>
      <c r="H11" s="130">
        <v>8181.51</v>
      </c>
      <c r="I11" s="130">
        <v>0</v>
      </c>
      <c r="J11" s="130">
        <v>0</v>
      </c>
      <c r="K11" s="130"/>
      <c r="L11" s="130">
        <f t="shared" si="1"/>
        <v>202959.09000000003</v>
      </c>
      <c r="M11" s="157"/>
    </row>
    <row r="12" spans="1:15" ht="15" x14ac:dyDescent="0.3">
      <c r="A12" s="22" t="s">
        <v>305</v>
      </c>
      <c r="B12" s="23" t="s">
        <v>313</v>
      </c>
      <c r="C12" s="130"/>
      <c r="D12" s="130"/>
      <c r="E12" s="130"/>
      <c r="F12" s="130"/>
      <c r="G12" s="130"/>
      <c r="H12" s="130"/>
      <c r="I12" s="130"/>
      <c r="J12" s="130"/>
      <c r="K12" s="130">
        <v>434848.01249999995</v>
      </c>
      <c r="L12" s="130"/>
    </row>
    <row r="13" spans="1:15" ht="15" x14ac:dyDescent="0.3">
      <c r="A13" s="22" t="s">
        <v>312</v>
      </c>
      <c r="B13" s="23" t="s">
        <v>57</v>
      </c>
      <c r="C13" s="130">
        <v>0</v>
      </c>
      <c r="D13" s="130">
        <v>0</v>
      </c>
      <c r="E13" s="130">
        <v>0</v>
      </c>
      <c r="F13" s="130">
        <v>0</v>
      </c>
      <c r="G13" s="130">
        <v>0</v>
      </c>
      <c r="H13" s="130">
        <v>0</v>
      </c>
      <c r="I13" s="130">
        <v>0</v>
      </c>
      <c r="J13" s="130">
        <v>0</v>
      </c>
      <c r="K13" s="130">
        <v>355386</v>
      </c>
      <c r="L13" s="130">
        <f t="shared" si="1"/>
        <v>355386</v>
      </c>
      <c r="O13" s="1"/>
    </row>
    <row r="14" spans="1:15" ht="15" x14ac:dyDescent="0.3">
      <c r="A14" s="18">
        <v>2</v>
      </c>
      <c r="B14" s="21" t="s">
        <v>58</v>
      </c>
      <c r="C14" s="129">
        <f>C15+C16+C17+C23+C22</f>
        <v>5069877.82</v>
      </c>
      <c r="D14" s="129">
        <f t="shared" ref="D14:J14" si="2">D15+D16+D17+D23</f>
        <v>5067.5100000000029</v>
      </c>
      <c r="E14" s="129">
        <f t="shared" si="2"/>
        <v>291258</v>
      </c>
      <c r="F14" s="129">
        <f t="shared" si="2"/>
        <v>137857</v>
      </c>
      <c r="G14" s="129">
        <f t="shared" si="2"/>
        <v>72349.53</v>
      </c>
      <c r="H14" s="129">
        <f t="shared" si="2"/>
        <v>160369.9</v>
      </c>
      <c r="I14" s="129">
        <f t="shared" si="2"/>
        <v>144269.29999999999</v>
      </c>
      <c r="J14" s="129">
        <f t="shared" si="2"/>
        <v>167532.29999999999</v>
      </c>
      <c r="K14" s="129">
        <f>K15+K16+K17+K23+K24+K20</f>
        <v>886103.48</v>
      </c>
      <c r="L14" s="129">
        <f t="shared" si="1"/>
        <v>6934684.8399999999</v>
      </c>
      <c r="M14" s="157"/>
      <c r="O14" s="1"/>
    </row>
    <row r="15" spans="1:15" ht="15" x14ac:dyDescent="0.3">
      <c r="A15" s="22">
        <v>2.1</v>
      </c>
      <c r="B15" s="24" t="s">
        <v>59</v>
      </c>
      <c r="C15" s="131">
        <v>0</v>
      </c>
      <c r="D15" s="130">
        <v>0</v>
      </c>
      <c r="E15" s="130">
        <v>0</v>
      </c>
      <c r="F15" s="130">
        <v>0</v>
      </c>
      <c r="G15" s="130">
        <v>0</v>
      </c>
      <c r="H15" s="130">
        <v>0</v>
      </c>
      <c r="I15" s="130">
        <v>0</v>
      </c>
      <c r="J15" s="130">
        <v>1619.9</v>
      </c>
      <c r="K15" s="130">
        <v>0</v>
      </c>
      <c r="L15" s="130">
        <f t="shared" si="1"/>
        <v>1619.9</v>
      </c>
      <c r="O15" s="1"/>
    </row>
    <row r="16" spans="1:15" ht="30" x14ac:dyDescent="0.3">
      <c r="A16" s="22">
        <v>2.2000000000000002</v>
      </c>
      <c r="B16" s="24" t="s">
        <v>60</v>
      </c>
      <c r="C16" s="130">
        <v>0</v>
      </c>
      <c r="D16" s="130">
        <v>0</v>
      </c>
      <c r="E16" s="130">
        <v>48326</v>
      </c>
      <c r="F16" s="130">
        <v>25845</v>
      </c>
      <c r="G16" s="130">
        <v>91.53</v>
      </c>
      <c r="H16" s="130">
        <v>17000</v>
      </c>
      <c r="I16" s="130">
        <v>69762.499999999985</v>
      </c>
      <c r="J16" s="130">
        <v>63917.5</v>
      </c>
      <c r="K16" s="130">
        <v>270499.56</v>
      </c>
      <c r="L16" s="130">
        <f t="shared" si="1"/>
        <v>495442.08999999997</v>
      </c>
      <c r="O16" s="1"/>
    </row>
    <row r="17" spans="1:15" ht="15" x14ac:dyDescent="0.3">
      <c r="A17" s="22">
        <v>2.2999999999999998</v>
      </c>
      <c r="B17" s="24" t="s">
        <v>61</v>
      </c>
      <c r="C17" s="131">
        <f>SUM(C18:C19)</f>
        <v>4724629.7299999995</v>
      </c>
      <c r="D17" s="131">
        <f>SUM(D18:D19)</f>
        <v>5067.5100000000029</v>
      </c>
      <c r="E17" s="131">
        <f t="shared" ref="E17:J17" si="3">SUM(E18:E19)</f>
        <v>242932</v>
      </c>
      <c r="F17" s="131">
        <f t="shared" si="3"/>
        <v>112012</v>
      </c>
      <c r="G17" s="131">
        <f t="shared" si="3"/>
        <v>72258</v>
      </c>
      <c r="H17" s="131">
        <f t="shared" si="3"/>
        <v>143369.9</v>
      </c>
      <c r="I17" s="131">
        <f t="shared" si="3"/>
        <v>74506.8</v>
      </c>
      <c r="J17" s="131">
        <f t="shared" si="3"/>
        <v>101994.9</v>
      </c>
      <c r="K17" s="131">
        <v>0</v>
      </c>
      <c r="L17" s="130">
        <f t="shared" si="1"/>
        <v>5476770.8399999999</v>
      </c>
      <c r="N17" s="1"/>
      <c r="O17" s="1"/>
    </row>
    <row r="18" spans="1:15" ht="15" x14ac:dyDescent="0.3">
      <c r="A18" s="22" t="s">
        <v>62</v>
      </c>
      <c r="B18" s="23" t="s">
        <v>63</v>
      </c>
      <c r="C18" s="130">
        <v>4723836.8</v>
      </c>
      <c r="D18" s="130">
        <v>0</v>
      </c>
      <c r="E18" s="130">
        <v>0</v>
      </c>
      <c r="F18" s="130">
        <v>0</v>
      </c>
      <c r="G18" s="130">
        <v>0</v>
      </c>
      <c r="H18" s="130">
        <v>0</v>
      </c>
      <c r="I18" s="130">
        <v>0</v>
      </c>
      <c r="J18" s="130">
        <v>0</v>
      </c>
      <c r="K18" s="130">
        <v>0</v>
      </c>
      <c r="L18" s="130">
        <f t="shared" si="1"/>
        <v>4723836.8</v>
      </c>
      <c r="N18" s="1"/>
    </row>
    <row r="19" spans="1:15" ht="15" x14ac:dyDescent="0.3">
      <c r="A19" s="22" t="s">
        <v>64</v>
      </c>
      <c r="B19" s="23" t="s">
        <v>65</v>
      </c>
      <c r="C19" s="130">
        <v>792.93</v>
      </c>
      <c r="D19" s="130">
        <v>5067.5100000000029</v>
      </c>
      <c r="E19" s="130">
        <v>242932</v>
      </c>
      <c r="F19" s="130">
        <v>112012</v>
      </c>
      <c r="G19" s="130">
        <v>72258</v>
      </c>
      <c r="H19" s="130">
        <v>143369.9</v>
      </c>
      <c r="I19" s="130">
        <v>74506.8</v>
      </c>
      <c r="J19" s="130">
        <v>101994.9</v>
      </c>
      <c r="K19" s="130">
        <v>0</v>
      </c>
      <c r="L19" s="130">
        <f t="shared" si="1"/>
        <v>752934.04</v>
      </c>
      <c r="N19" s="1"/>
    </row>
    <row r="20" spans="1:15" ht="15" x14ac:dyDescent="0.3">
      <c r="A20" s="22">
        <v>2.4</v>
      </c>
      <c r="B20" s="24" t="s">
        <v>66</v>
      </c>
      <c r="C20" s="130">
        <v>0</v>
      </c>
      <c r="D20" s="130">
        <v>0</v>
      </c>
      <c r="E20" s="130">
        <v>0</v>
      </c>
      <c r="F20" s="130">
        <v>0</v>
      </c>
      <c r="G20" s="130">
        <v>0</v>
      </c>
      <c r="H20" s="130">
        <v>0</v>
      </c>
      <c r="I20" s="130">
        <v>0</v>
      </c>
      <c r="J20" s="130">
        <v>0</v>
      </c>
      <c r="K20" s="130">
        <v>68000</v>
      </c>
      <c r="L20" s="130">
        <f t="shared" si="1"/>
        <v>68000</v>
      </c>
    </row>
    <row r="21" spans="1:15" ht="15" x14ac:dyDescent="0.3">
      <c r="A21" s="22">
        <v>2.5</v>
      </c>
      <c r="B21" s="23" t="s">
        <v>4</v>
      </c>
      <c r="C21" s="130">
        <v>0</v>
      </c>
      <c r="D21" s="130">
        <v>0</v>
      </c>
      <c r="E21" s="130">
        <v>0</v>
      </c>
      <c r="F21" s="130">
        <v>0</v>
      </c>
      <c r="G21" s="130">
        <v>0</v>
      </c>
      <c r="H21" s="130">
        <v>0</v>
      </c>
      <c r="I21" s="130">
        <v>0</v>
      </c>
      <c r="J21" s="130">
        <v>0</v>
      </c>
      <c r="K21" s="130">
        <v>0</v>
      </c>
      <c r="L21" s="130">
        <f t="shared" si="1"/>
        <v>0</v>
      </c>
    </row>
    <row r="22" spans="1:15" ht="15" x14ac:dyDescent="0.3">
      <c r="A22" s="22" t="s">
        <v>307</v>
      </c>
      <c r="B22" s="23" t="s">
        <v>309</v>
      </c>
      <c r="C22" s="130">
        <v>4910.0700000000006</v>
      </c>
      <c r="D22" s="130"/>
      <c r="E22" s="130"/>
      <c r="F22" s="130"/>
      <c r="G22" s="130"/>
      <c r="H22" s="130"/>
      <c r="I22" s="130"/>
      <c r="J22" s="130"/>
      <c r="K22" s="130"/>
      <c r="L22" s="130"/>
    </row>
    <row r="23" spans="1:15" ht="15" x14ac:dyDescent="0.3">
      <c r="A23" s="22" t="s">
        <v>308</v>
      </c>
      <c r="B23" s="23" t="s">
        <v>67</v>
      </c>
      <c r="C23" s="130">
        <v>340338.02</v>
      </c>
      <c r="D23" s="130">
        <v>0</v>
      </c>
      <c r="E23" s="130">
        <v>0</v>
      </c>
      <c r="F23" s="130">
        <v>0</v>
      </c>
      <c r="G23" s="130">
        <v>0</v>
      </c>
      <c r="H23" s="130">
        <v>0</v>
      </c>
      <c r="I23" s="130">
        <v>0</v>
      </c>
      <c r="J23" s="130">
        <v>0</v>
      </c>
      <c r="K23" s="130">
        <v>0</v>
      </c>
      <c r="L23" s="130">
        <f t="shared" si="1"/>
        <v>340338.02</v>
      </c>
    </row>
    <row r="24" spans="1:15" ht="15" x14ac:dyDescent="0.3">
      <c r="A24" s="22" t="s">
        <v>310</v>
      </c>
      <c r="B24" s="23" t="s">
        <v>311</v>
      </c>
      <c r="C24" s="130"/>
      <c r="D24" s="130"/>
      <c r="E24" s="130"/>
      <c r="F24" s="130"/>
      <c r="G24" s="130"/>
      <c r="H24" s="130"/>
      <c r="I24" s="130"/>
      <c r="J24" s="130"/>
      <c r="K24" s="130">
        <v>547603.91999999993</v>
      </c>
      <c r="L24" s="130"/>
    </row>
    <row r="25" spans="1:15" ht="15" x14ac:dyDescent="0.3">
      <c r="A25" s="18">
        <v>3</v>
      </c>
      <c r="B25" s="21" t="s">
        <v>68</v>
      </c>
      <c r="C25" s="129">
        <f>C3-C14</f>
        <v>-3044040.7700000005</v>
      </c>
      <c r="D25" s="129">
        <f t="shared" ref="D25:K25" si="4">D3-D14</f>
        <v>77174.569999999992</v>
      </c>
      <c r="E25" s="129">
        <f t="shared" si="4"/>
        <v>164742.41999999998</v>
      </c>
      <c r="F25" s="129">
        <f t="shared" si="4"/>
        <v>257870.96999999997</v>
      </c>
      <c r="G25" s="129">
        <f t="shared" si="4"/>
        <v>490767.11</v>
      </c>
      <c r="H25" s="129">
        <f t="shared" si="4"/>
        <v>300311.61</v>
      </c>
      <c r="I25" s="129">
        <f t="shared" si="4"/>
        <v>1280212.8900000011</v>
      </c>
      <c r="J25" s="129">
        <f t="shared" si="4"/>
        <v>867792.74</v>
      </c>
      <c r="K25" s="129">
        <f t="shared" si="4"/>
        <v>-394831.2024999999</v>
      </c>
      <c r="L25" s="129">
        <f t="shared" si="1"/>
        <v>0.33750000037252903</v>
      </c>
    </row>
    <row r="26" spans="1:15" x14ac:dyDescent="0.3">
      <c r="C26" s="160"/>
      <c r="D26" s="160"/>
      <c r="E26" s="160"/>
      <c r="F26" s="160"/>
      <c r="G26" s="160"/>
      <c r="H26" s="160"/>
      <c r="I26" s="160"/>
      <c r="J26" s="160"/>
      <c r="K26" s="160"/>
      <c r="L26" s="160"/>
    </row>
  </sheetData>
  <mergeCells count="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6"/>
  <sheetViews>
    <sheetView zoomScale="110" zoomScaleNormal="110" workbookViewId="0">
      <selection activeCell="C22" sqref="C22:G26"/>
    </sheetView>
  </sheetViews>
  <sheetFormatPr defaultRowHeight="14.4" x14ac:dyDescent="0.3"/>
  <cols>
    <col min="1" max="1" width="4.88671875" style="2" bestFit="1" customWidth="1"/>
    <col min="2" max="2" width="58.5546875" customWidth="1"/>
    <col min="3" max="3" width="13.109375" bestFit="1" customWidth="1"/>
    <col min="4" max="5" width="12.33203125" bestFit="1" customWidth="1"/>
    <col min="6" max="6" width="11.33203125" bestFit="1" customWidth="1"/>
    <col min="7" max="7" width="10.33203125" bestFit="1" customWidth="1"/>
    <col min="8" max="8" width="11.88671875" bestFit="1" customWidth="1"/>
    <col min="9" max="9" width="11.5546875" bestFit="1" customWidth="1"/>
    <col min="10" max="10" width="13.6640625" bestFit="1" customWidth="1"/>
    <col min="11" max="11" width="12" bestFit="1" customWidth="1"/>
    <col min="12" max="13" width="10.33203125" bestFit="1" customWidth="1"/>
    <col min="14" max="16" width="9.33203125" bestFit="1" customWidth="1"/>
  </cols>
  <sheetData>
    <row r="1" spans="1:16" s="25" customFormat="1" x14ac:dyDescent="0.3">
      <c r="A1" s="177" t="s">
        <v>69</v>
      </c>
      <c r="B1" s="177"/>
      <c r="C1" s="177"/>
      <c r="D1" s="177"/>
      <c r="E1" s="177"/>
      <c r="F1" s="176" t="s">
        <v>0</v>
      </c>
      <c r="G1" s="176"/>
    </row>
    <row r="2" spans="1:16" ht="15" x14ac:dyDescent="0.3">
      <c r="A2" s="26"/>
      <c r="B2" s="20" t="s">
        <v>70</v>
      </c>
      <c r="C2" s="20" t="s">
        <v>9</v>
      </c>
      <c r="D2" s="19" t="s">
        <v>71</v>
      </c>
      <c r="E2" s="19" t="s">
        <v>72</v>
      </c>
      <c r="F2" s="19" t="s">
        <v>73</v>
      </c>
      <c r="G2" s="19" t="s">
        <v>74</v>
      </c>
      <c r="K2" s="1"/>
      <c r="L2" s="1"/>
      <c r="M2" s="1"/>
      <c r="N2" s="1"/>
      <c r="O2" s="1"/>
      <c r="P2" s="1"/>
    </row>
    <row r="3" spans="1:16" ht="15" x14ac:dyDescent="0.3">
      <c r="A3" s="27">
        <v>1</v>
      </c>
      <c r="B3" s="21" t="s">
        <v>50</v>
      </c>
      <c r="C3" s="133">
        <v>6959823.1500000004</v>
      </c>
      <c r="D3" s="133">
        <v>5251414.5999999987</v>
      </c>
      <c r="E3" s="133">
        <v>1620489.0299999998</v>
      </c>
      <c r="F3" s="133">
        <v>76901.809999999983</v>
      </c>
      <c r="G3" s="133">
        <v>11017.71</v>
      </c>
      <c r="K3" s="1"/>
      <c r="L3" s="1"/>
      <c r="M3" s="1"/>
      <c r="N3" s="1"/>
      <c r="O3" s="1"/>
      <c r="P3" s="1"/>
    </row>
    <row r="4" spans="1:16" ht="15" x14ac:dyDescent="0.3">
      <c r="A4" s="28">
        <v>1.1000000000000001</v>
      </c>
      <c r="B4" s="23" t="s">
        <v>75</v>
      </c>
      <c r="C4" s="134">
        <v>2032341.3</v>
      </c>
      <c r="D4" s="131">
        <v>1459336.95</v>
      </c>
      <c r="E4" s="131">
        <v>487355.22</v>
      </c>
      <c r="F4" s="131">
        <v>74839.45</v>
      </c>
      <c r="G4" s="131">
        <v>10809.68</v>
      </c>
      <c r="K4" s="1"/>
      <c r="L4" s="1"/>
      <c r="M4" s="1"/>
      <c r="N4" s="1"/>
      <c r="O4" s="1"/>
      <c r="P4" s="1"/>
    </row>
    <row r="5" spans="1:16" ht="15" x14ac:dyDescent="0.3">
      <c r="A5" s="28">
        <v>1.2</v>
      </c>
      <c r="B5" s="23" t="s">
        <v>52</v>
      </c>
      <c r="C5" s="134">
        <v>1712097.3699999999</v>
      </c>
      <c r="D5" s="131">
        <v>1065175.1499999999</v>
      </c>
      <c r="E5" s="131">
        <v>646922.22</v>
      </c>
      <c r="F5" s="131">
        <v>0</v>
      </c>
      <c r="G5" s="131">
        <v>0</v>
      </c>
    </row>
    <row r="6" spans="1:16" ht="15" x14ac:dyDescent="0.3">
      <c r="A6" s="28">
        <v>1.3</v>
      </c>
      <c r="B6" s="23" t="s">
        <v>1</v>
      </c>
      <c r="C6" s="134">
        <v>2524514.4900000002</v>
      </c>
      <c r="D6" s="131">
        <v>2087874.9900000002</v>
      </c>
      <c r="E6" s="131">
        <v>435846.05</v>
      </c>
      <c r="F6" s="131">
        <v>793.44999999999993</v>
      </c>
      <c r="G6" s="131">
        <v>0</v>
      </c>
      <c r="H6" s="1"/>
      <c r="I6" s="29"/>
    </row>
    <row r="7" spans="1:16" ht="30" x14ac:dyDescent="0.3">
      <c r="A7" s="28">
        <v>1.4</v>
      </c>
      <c r="B7" s="24" t="s">
        <v>76</v>
      </c>
      <c r="C7" s="134">
        <v>355172.92</v>
      </c>
      <c r="D7" s="131">
        <v>321938.94</v>
      </c>
      <c r="E7" s="131">
        <v>33233.980000000003</v>
      </c>
      <c r="F7" s="131">
        <v>0</v>
      </c>
      <c r="G7" s="131">
        <v>0</v>
      </c>
    </row>
    <row r="8" spans="1:16" ht="15" x14ac:dyDescent="0.3">
      <c r="A8" s="28">
        <v>1.5</v>
      </c>
      <c r="B8" s="23" t="s">
        <v>55</v>
      </c>
      <c r="C8" s="133">
        <v>0</v>
      </c>
      <c r="D8" s="131">
        <v>0</v>
      </c>
      <c r="E8" s="131">
        <v>0</v>
      </c>
      <c r="F8" s="131">
        <v>0</v>
      </c>
      <c r="G8" s="131">
        <v>0</v>
      </c>
      <c r="I8" s="1"/>
      <c r="J8" s="1"/>
      <c r="K8" s="1"/>
      <c r="L8" s="1"/>
    </row>
    <row r="9" spans="1:16" ht="15" x14ac:dyDescent="0.3">
      <c r="A9" s="28">
        <v>1.6</v>
      </c>
      <c r="B9" s="23" t="s">
        <v>77</v>
      </c>
      <c r="C9" s="133">
        <v>0</v>
      </c>
      <c r="D9" s="131">
        <v>0</v>
      </c>
      <c r="E9" s="131">
        <v>0</v>
      </c>
      <c r="F9" s="131">
        <v>0</v>
      </c>
      <c r="G9" s="131">
        <v>0</v>
      </c>
      <c r="I9" s="1"/>
      <c r="J9" s="1"/>
      <c r="K9" s="1"/>
    </row>
    <row r="10" spans="1:16" ht="15" x14ac:dyDescent="0.3">
      <c r="A10" s="28">
        <v>1.7</v>
      </c>
      <c r="B10" s="23" t="s">
        <v>78</v>
      </c>
      <c r="C10" s="133">
        <v>91400.02</v>
      </c>
      <c r="D10" s="131">
        <v>91400.02</v>
      </c>
      <c r="E10" s="131">
        <v>0</v>
      </c>
      <c r="F10" s="131">
        <v>0</v>
      </c>
      <c r="G10" s="131">
        <v>0</v>
      </c>
      <c r="I10" s="1"/>
      <c r="K10" s="1"/>
    </row>
    <row r="11" spans="1:16" ht="15" x14ac:dyDescent="0.3">
      <c r="A11" s="28">
        <v>1.8</v>
      </c>
      <c r="B11" s="23" t="s">
        <v>3</v>
      </c>
      <c r="C11" s="133">
        <v>244297.05</v>
      </c>
      <c r="D11" s="131">
        <v>225688.55</v>
      </c>
      <c r="E11" s="131">
        <v>17131.560000000001</v>
      </c>
      <c r="F11" s="131">
        <v>1268.9100000000001</v>
      </c>
      <c r="G11" s="131">
        <v>208.03</v>
      </c>
      <c r="I11" s="1"/>
      <c r="K11" s="1"/>
    </row>
    <row r="12" spans="1:16" ht="15" x14ac:dyDescent="0.3">
      <c r="A12" s="27">
        <v>2</v>
      </c>
      <c r="B12" s="21" t="s">
        <v>58</v>
      </c>
      <c r="C12" s="133">
        <v>6387080.2700000014</v>
      </c>
      <c r="D12" s="133">
        <v>4896986.96</v>
      </c>
      <c r="E12" s="133">
        <v>1403578.82</v>
      </c>
      <c r="F12" s="133">
        <v>75911.14</v>
      </c>
      <c r="G12" s="133">
        <v>10603.35</v>
      </c>
    </row>
    <row r="13" spans="1:16" ht="15" x14ac:dyDescent="0.3">
      <c r="A13" s="28">
        <v>2.1</v>
      </c>
      <c r="B13" s="24" t="s">
        <v>79</v>
      </c>
      <c r="C13" s="133">
        <v>1619.9</v>
      </c>
      <c r="D13" s="131">
        <v>1619.9</v>
      </c>
      <c r="E13" s="131">
        <v>0</v>
      </c>
      <c r="F13" s="131">
        <v>0</v>
      </c>
      <c r="G13" s="131">
        <v>0</v>
      </c>
      <c r="I13" s="1"/>
    </row>
    <row r="14" spans="1:16" ht="30" x14ac:dyDescent="0.3">
      <c r="A14" s="28">
        <v>2.2000000000000002</v>
      </c>
      <c r="B14" s="24" t="s">
        <v>60</v>
      </c>
      <c r="C14" s="133">
        <v>700880.2</v>
      </c>
      <c r="D14" s="131">
        <v>282059.71999999997</v>
      </c>
      <c r="E14" s="131">
        <v>417150.61</v>
      </c>
      <c r="F14" s="131">
        <v>554.13</v>
      </c>
      <c r="G14" s="131">
        <v>1115.74</v>
      </c>
      <c r="I14" s="1"/>
      <c r="J14" s="1"/>
      <c r="K14" s="1"/>
      <c r="L14" s="1"/>
      <c r="M14" s="1"/>
    </row>
    <row r="15" spans="1:16" ht="15" x14ac:dyDescent="0.3">
      <c r="A15" s="28">
        <v>2.2999999999999998</v>
      </c>
      <c r="B15" s="23" t="s">
        <v>80</v>
      </c>
      <c r="C15" s="133">
        <v>5276245.18</v>
      </c>
      <c r="D15" s="133">
        <v>4282620.28</v>
      </c>
      <c r="E15" s="133">
        <v>909107.13</v>
      </c>
      <c r="F15" s="133">
        <v>75090.710000000006</v>
      </c>
      <c r="G15" s="133">
        <v>9427.06</v>
      </c>
      <c r="I15" s="1"/>
    </row>
    <row r="16" spans="1:16" ht="15" x14ac:dyDescent="0.3">
      <c r="A16" s="28" t="s">
        <v>62</v>
      </c>
      <c r="B16" s="23" t="s">
        <v>81</v>
      </c>
      <c r="C16" s="130">
        <v>4714332.6800000006</v>
      </c>
      <c r="D16" s="131">
        <v>3851460.4400000004</v>
      </c>
      <c r="E16" s="131">
        <v>778354.47</v>
      </c>
      <c r="F16" s="131">
        <v>75090.709999999992</v>
      </c>
      <c r="G16" s="131">
        <v>9427.06</v>
      </c>
      <c r="I16" s="1"/>
    </row>
    <row r="17" spans="1:13" ht="15" x14ac:dyDescent="0.3">
      <c r="A17" s="28" t="s">
        <v>64</v>
      </c>
      <c r="B17" s="23" t="s">
        <v>82</v>
      </c>
      <c r="C17" s="130">
        <v>561912.5</v>
      </c>
      <c r="D17" s="131">
        <v>431159.83999999997</v>
      </c>
      <c r="E17" s="131">
        <v>130752.66</v>
      </c>
      <c r="F17" s="131">
        <v>0</v>
      </c>
      <c r="G17" s="131">
        <v>0</v>
      </c>
      <c r="I17" s="29"/>
    </row>
    <row r="18" spans="1:13" ht="15" x14ac:dyDescent="0.3">
      <c r="A18" s="28">
        <v>2.4</v>
      </c>
      <c r="B18" s="23" t="s">
        <v>66</v>
      </c>
      <c r="C18" s="133">
        <v>68000</v>
      </c>
      <c r="D18" s="131">
        <v>0</v>
      </c>
      <c r="E18" s="131">
        <v>68000</v>
      </c>
      <c r="F18" s="131">
        <v>0</v>
      </c>
      <c r="G18" s="131">
        <v>0</v>
      </c>
    </row>
    <row r="19" spans="1:13" ht="15" x14ac:dyDescent="0.3">
      <c r="A19" s="28">
        <v>2.5</v>
      </c>
      <c r="B19" s="23" t="s">
        <v>4</v>
      </c>
      <c r="C19" s="133">
        <v>0</v>
      </c>
      <c r="D19" s="131">
        <v>0</v>
      </c>
      <c r="E19" s="131">
        <v>0</v>
      </c>
      <c r="F19" s="131">
        <v>0</v>
      </c>
      <c r="G19" s="131">
        <v>0</v>
      </c>
    </row>
    <row r="20" spans="1:13" ht="15" x14ac:dyDescent="0.3">
      <c r="A20" s="28">
        <v>2.6</v>
      </c>
      <c r="B20" s="23" t="s">
        <v>5</v>
      </c>
      <c r="C20" s="133">
        <v>340334.99</v>
      </c>
      <c r="D20" s="131">
        <v>330687.06</v>
      </c>
      <c r="E20" s="131">
        <v>9321.08</v>
      </c>
      <c r="F20" s="131">
        <v>266.3</v>
      </c>
      <c r="G20" s="131">
        <v>60.55</v>
      </c>
      <c r="J20" s="1"/>
      <c r="K20" s="1"/>
      <c r="M20" s="1"/>
    </row>
    <row r="21" spans="1:13" ht="15" x14ac:dyDescent="0.3">
      <c r="A21" s="173" t="s">
        <v>83</v>
      </c>
      <c r="B21" s="174"/>
      <c r="C21" s="174"/>
      <c r="D21" s="174"/>
      <c r="E21" s="174"/>
      <c r="F21" s="174"/>
      <c r="G21" s="175"/>
    </row>
    <row r="22" spans="1:13" ht="15" x14ac:dyDescent="0.3">
      <c r="A22" s="27">
        <v>3</v>
      </c>
      <c r="B22" s="30" t="s">
        <v>84</v>
      </c>
      <c r="C22" s="135"/>
      <c r="D22" s="135"/>
      <c r="E22" s="135">
        <v>8.7915087094253108E-2</v>
      </c>
      <c r="F22" s="135">
        <v>-1.2884351292833378E-2</v>
      </c>
      <c r="G22" s="135">
        <v>6.2937215776873656E-4</v>
      </c>
    </row>
    <row r="23" spans="1:13" ht="30" x14ac:dyDescent="0.3">
      <c r="A23" s="28">
        <v>3.1</v>
      </c>
      <c r="B23" s="24" t="s">
        <v>85</v>
      </c>
      <c r="C23" s="136">
        <v>8.8656822383573114E-2</v>
      </c>
      <c r="D23" s="137"/>
      <c r="E23" s="137"/>
      <c r="F23" s="137"/>
      <c r="G23" s="137"/>
      <c r="J23" s="1"/>
      <c r="K23" s="1"/>
    </row>
    <row r="24" spans="1:13" ht="15" x14ac:dyDescent="0.3">
      <c r="A24" s="28">
        <v>3.2</v>
      </c>
      <c r="B24" s="23" t="s">
        <v>86</v>
      </c>
      <c r="C24" s="136">
        <v>-1.596885271391971E-4</v>
      </c>
      <c r="D24" s="137"/>
      <c r="E24" s="137"/>
      <c r="F24" s="137"/>
      <c r="G24" s="137"/>
      <c r="J24" s="1"/>
    </row>
    <row r="25" spans="1:13" ht="15" x14ac:dyDescent="0.3">
      <c r="A25" s="28">
        <v>3.3</v>
      </c>
      <c r="B25" s="23" t="s">
        <v>87</v>
      </c>
      <c r="C25" s="136">
        <v>0</v>
      </c>
      <c r="D25" s="137"/>
      <c r="E25" s="137"/>
      <c r="F25" s="137"/>
      <c r="G25" s="137"/>
      <c r="J25" s="31"/>
    </row>
    <row r="26" spans="1:13" ht="15" x14ac:dyDescent="0.3">
      <c r="A26" s="28">
        <v>3.4</v>
      </c>
      <c r="B26" s="23" t="s">
        <v>88</v>
      </c>
      <c r="C26" s="135">
        <v>8.8497133856433915E-2</v>
      </c>
      <c r="D26" s="135"/>
      <c r="E26" s="137"/>
      <c r="F26" s="137"/>
      <c r="G26" s="137"/>
    </row>
  </sheetData>
  <mergeCells count="3">
    <mergeCell ref="A21:G21"/>
    <mergeCell ref="F1:G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
  <sheetViews>
    <sheetView zoomScale="130" zoomScaleNormal="130" workbookViewId="0">
      <selection activeCell="C17" sqref="C17:C22"/>
    </sheetView>
  </sheetViews>
  <sheetFormatPr defaultRowHeight="14.4" x14ac:dyDescent="0.3"/>
  <cols>
    <col min="1" max="1" width="5.88671875" customWidth="1"/>
    <col min="2" max="2" width="35.44140625" bestFit="1" customWidth="1"/>
    <col min="3" max="3" width="16" customWidth="1"/>
  </cols>
  <sheetData>
    <row r="1" spans="1:11" ht="15" x14ac:dyDescent="0.3">
      <c r="A1" s="178" t="s">
        <v>89</v>
      </c>
      <c r="B1" s="179"/>
      <c r="C1" s="33" t="s">
        <v>0</v>
      </c>
      <c r="D1" s="32"/>
      <c r="E1" s="32"/>
      <c r="F1" s="32"/>
      <c r="G1" s="32"/>
      <c r="H1" s="32"/>
      <c r="I1" s="32"/>
      <c r="J1" s="32"/>
      <c r="K1" s="32"/>
    </row>
    <row r="2" spans="1:11" ht="15" x14ac:dyDescent="0.3">
      <c r="A2" s="20">
        <v>1</v>
      </c>
      <c r="B2" s="21" t="s">
        <v>90</v>
      </c>
      <c r="C2" s="138">
        <f>SUM(C3:C8)</f>
        <v>4943776.5500000007</v>
      </c>
    </row>
    <row r="3" spans="1:11" ht="15" x14ac:dyDescent="0.3">
      <c r="A3" s="34">
        <v>1.1000000000000001</v>
      </c>
      <c r="B3" s="23" t="s">
        <v>91</v>
      </c>
      <c r="C3" s="130">
        <v>692942.63</v>
      </c>
    </row>
    <row r="4" spans="1:11" ht="15" x14ac:dyDescent="0.3">
      <c r="A4" s="34">
        <v>1.2</v>
      </c>
      <c r="B4" s="23" t="s">
        <v>43</v>
      </c>
      <c r="C4" s="130">
        <v>520255.47</v>
      </c>
    </row>
    <row r="5" spans="1:11" ht="15" x14ac:dyDescent="0.3">
      <c r="A5" s="34">
        <v>1.3</v>
      </c>
      <c r="B5" s="23" t="s">
        <v>92</v>
      </c>
      <c r="C5" s="130">
        <v>1013797</v>
      </c>
    </row>
    <row r="6" spans="1:11" ht="15" x14ac:dyDescent="0.3">
      <c r="A6" s="34">
        <v>1.4</v>
      </c>
      <c r="B6" s="23" t="s">
        <v>93</v>
      </c>
      <c r="C6" s="130">
        <v>1424481.6900000011</v>
      </c>
    </row>
    <row r="7" spans="1:11" ht="15" x14ac:dyDescent="0.3">
      <c r="A7" s="34">
        <v>1.5</v>
      </c>
      <c r="B7" s="23" t="s">
        <v>94</v>
      </c>
      <c r="C7" s="130">
        <v>557384.76</v>
      </c>
    </row>
    <row r="8" spans="1:11" ht="15" x14ac:dyDescent="0.3">
      <c r="A8" s="34">
        <v>1.6</v>
      </c>
      <c r="B8" s="23" t="s">
        <v>95</v>
      </c>
      <c r="C8" s="130">
        <v>734915</v>
      </c>
    </row>
    <row r="9" spans="1:11" ht="15" x14ac:dyDescent="0.3">
      <c r="A9" s="20">
        <v>2</v>
      </c>
      <c r="B9" s="21" t="s">
        <v>96</v>
      </c>
      <c r="C9" s="138">
        <f>SUM(C10:C15)</f>
        <v>3185994.4799999995</v>
      </c>
    </row>
    <row r="10" spans="1:11" ht="15" x14ac:dyDescent="0.3">
      <c r="A10" s="34">
        <v>2.1</v>
      </c>
      <c r="B10" s="23" t="s">
        <v>91</v>
      </c>
      <c r="C10" s="165">
        <v>1745974.0799999998</v>
      </c>
    </row>
    <row r="11" spans="1:11" ht="15" x14ac:dyDescent="0.3">
      <c r="A11" s="34">
        <v>2.2000000000000002</v>
      </c>
      <c r="B11" s="23" t="s">
        <v>43</v>
      </c>
      <c r="C11" s="130">
        <v>241024.21999999977</v>
      </c>
    </row>
    <row r="12" spans="1:11" ht="15" x14ac:dyDescent="0.3">
      <c r="A12" s="34">
        <v>2.2999999999999998</v>
      </c>
      <c r="B12" s="23" t="s">
        <v>92</v>
      </c>
      <c r="C12" s="130">
        <v>440194</v>
      </c>
    </row>
    <row r="13" spans="1:11" ht="15" x14ac:dyDescent="0.3">
      <c r="A13" s="34">
        <v>2.4</v>
      </c>
      <c r="B13" s="23" t="s">
        <v>93</v>
      </c>
      <c r="C13" s="130">
        <v>218775.91999999987</v>
      </c>
    </row>
    <row r="14" spans="1:11" ht="15" x14ac:dyDescent="0.3">
      <c r="A14" s="34">
        <v>2.5</v>
      </c>
      <c r="B14" s="23" t="s">
        <v>94</v>
      </c>
      <c r="C14" s="130">
        <v>180761.25999999983</v>
      </c>
    </row>
    <row r="15" spans="1:11" ht="15" x14ac:dyDescent="0.3">
      <c r="A15" s="34">
        <v>2.6</v>
      </c>
      <c r="B15" s="23" t="s">
        <v>95</v>
      </c>
      <c r="C15" s="130">
        <v>359265</v>
      </c>
    </row>
    <row r="16" spans="1:11" ht="15" x14ac:dyDescent="0.3">
      <c r="A16" s="20">
        <v>3</v>
      </c>
      <c r="B16" s="21" t="s">
        <v>97</v>
      </c>
      <c r="C16" s="138">
        <f>SUM(C17:C22)</f>
        <v>1757782.0700000019</v>
      </c>
    </row>
    <row r="17" spans="1:3" ht="15" x14ac:dyDescent="0.3">
      <c r="A17" s="34">
        <v>3.1</v>
      </c>
      <c r="B17" s="23" t="s">
        <v>91</v>
      </c>
      <c r="C17" s="130">
        <v>-1053031.4499999997</v>
      </c>
    </row>
    <row r="18" spans="1:3" ht="15" x14ac:dyDescent="0.3">
      <c r="A18" s="34">
        <v>3.2</v>
      </c>
      <c r="B18" s="23" t="s">
        <v>43</v>
      </c>
      <c r="C18" s="130">
        <v>279231.25000000023</v>
      </c>
    </row>
    <row r="19" spans="1:3" ht="15" x14ac:dyDescent="0.3">
      <c r="A19" s="34">
        <v>3.3</v>
      </c>
      <c r="B19" s="23" t="s">
        <v>92</v>
      </c>
      <c r="C19" s="130">
        <v>573603</v>
      </c>
    </row>
    <row r="20" spans="1:3" ht="15" x14ac:dyDescent="0.3">
      <c r="A20" s="34">
        <v>3.4</v>
      </c>
      <c r="B20" s="23" t="s">
        <v>93</v>
      </c>
      <c r="C20" s="130">
        <v>1205705.7700000012</v>
      </c>
    </row>
    <row r="21" spans="1:3" ht="15" x14ac:dyDescent="0.3">
      <c r="A21" s="34">
        <v>3.5</v>
      </c>
      <c r="B21" s="23" t="s">
        <v>94</v>
      </c>
      <c r="C21" s="130">
        <v>376623.50000000017</v>
      </c>
    </row>
    <row r="22" spans="1:3" ht="15" x14ac:dyDescent="0.3">
      <c r="A22" s="34">
        <v>3.6</v>
      </c>
      <c r="B22" s="23" t="s">
        <v>95</v>
      </c>
      <c r="C22" s="130">
        <v>375650</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topLeftCell="A19" workbookViewId="0">
      <selection activeCell="C24" sqref="C24"/>
    </sheetView>
  </sheetViews>
  <sheetFormatPr defaultColWidth="9.109375" defaultRowHeight="14.4" x14ac:dyDescent="0.3"/>
  <cols>
    <col min="1" max="1" width="49.5546875" style="35" customWidth="1"/>
    <col min="2" max="2" width="21.109375" style="35" customWidth="1"/>
    <col min="3" max="3" width="20.33203125" style="35" bestFit="1" customWidth="1"/>
    <col min="4" max="4" width="20.33203125" style="35" customWidth="1"/>
    <col min="5" max="5" width="9.109375" style="35"/>
    <col min="6" max="6" width="13.33203125" style="35" bestFit="1" customWidth="1"/>
    <col min="7" max="7" width="10.5546875" style="35" bestFit="1" customWidth="1"/>
    <col min="8" max="10" width="9.109375" style="35"/>
    <col min="11" max="11" width="11.109375" style="35" bestFit="1" customWidth="1"/>
    <col min="12" max="16384" width="9.109375" style="35"/>
  </cols>
  <sheetData>
    <row r="1" spans="1:9" ht="36.75" customHeight="1" x14ac:dyDescent="0.3">
      <c r="A1" s="180" t="s">
        <v>98</v>
      </c>
      <c r="B1" s="180"/>
      <c r="C1" s="180"/>
      <c r="D1" s="180"/>
    </row>
    <row r="2" spans="1:9" ht="43.2" x14ac:dyDescent="0.3">
      <c r="A2" s="36" t="s">
        <v>99</v>
      </c>
      <c r="B2" s="37" t="s">
        <v>100</v>
      </c>
      <c r="C2" s="37" t="s">
        <v>101</v>
      </c>
      <c r="D2" s="37" t="s">
        <v>102</v>
      </c>
      <c r="E2" s="38"/>
      <c r="F2" s="38"/>
      <c r="G2" s="159"/>
    </row>
    <row r="3" spans="1:9" x14ac:dyDescent="0.3">
      <c r="A3" s="39" t="s">
        <v>103</v>
      </c>
      <c r="B3" s="139">
        <f>B4+B9+B10+B11+B12+B13+B14+B17</f>
        <v>2903539.33</v>
      </c>
      <c r="C3" s="139">
        <f>C4+C9+C10+C11+C13+C14+C17</f>
        <v>77732.849999999991</v>
      </c>
      <c r="D3" s="140">
        <v>3.153206185360747E-2</v>
      </c>
      <c r="E3" s="40"/>
      <c r="F3" s="159"/>
      <c r="G3" s="159"/>
      <c r="I3" s="158"/>
    </row>
    <row r="4" spans="1:9" x14ac:dyDescent="0.3">
      <c r="A4" s="41" t="s">
        <v>104</v>
      </c>
      <c r="B4" s="139">
        <f>B6+B8</f>
        <v>263404.02999999997</v>
      </c>
      <c r="C4" s="139">
        <v>57.01</v>
      </c>
      <c r="D4" s="140">
        <v>1.6051101062610176E-4</v>
      </c>
      <c r="E4" s="40"/>
      <c r="F4" s="158"/>
    </row>
    <row r="5" spans="1:9" x14ac:dyDescent="0.3">
      <c r="A5" s="42" t="s">
        <v>105</v>
      </c>
      <c r="B5" s="139">
        <v>0</v>
      </c>
      <c r="C5" s="139">
        <v>0</v>
      </c>
      <c r="D5" s="140">
        <v>0</v>
      </c>
      <c r="E5" s="40"/>
    </row>
    <row r="6" spans="1:9" ht="15.75" customHeight="1" x14ac:dyDescent="0.3">
      <c r="A6" s="42" t="s">
        <v>106</v>
      </c>
      <c r="B6" s="139">
        <v>260488.83</v>
      </c>
      <c r="C6" s="139">
        <v>57.01</v>
      </c>
      <c r="D6" s="140">
        <v>1.7829171918122856E-4</v>
      </c>
      <c r="E6" s="40"/>
    </row>
    <row r="7" spans="1:9" x14ac:dyDescent="0.3">
      <c r="A7" s="42" t="s">
        <v>107</v>
      </c>
      <c r="B7" s="139">
        <v>0</v>
      </c>
      <c r="C7" s="139">
        <v>0</v>
      </c>
      <c r="D7" s="140">
        <v>0</v>
      </c>
      <c r="E7" s="40"/>
    </row>
    <row r="8" spans="1:9" x14ac:dyDescent="0.3">
      <c r="A8" s="42" t="s">
        <v>108</v>
      </c>
      <c r="B8" s="139">
        <v>2915.2</v>
      </c>
      <c r="C8" s="139">
        <v>0</v>
      </c>
      <c r="D8" s="140">
        <v>0</v>
      </c>
      <c r="E8" s="40"/>
    </row>
    <row r="9" spans="1:9" x14ac:dyDescent="0.3">
      <c r="A9" s="41" t="s">
        <v>109</v>
      </c>
      <c r="B9" s="139">
        <v>19186.72</v>
      </c>
      <c r="C9" s="139">
        <v>11264.88</v>
      </c>
      <c r="D9" s="140">
        <v>0.6525303015375411</v>
      </c>
      <c r="E9" s="40"/>
    </row>
    <row r="10" spans="1:9" x14ac:dyDescent="0.3">
      <c r="A10" s="41" t="s">
        <v>110</v>
      </c>
      <c r="B10" s="139">
        <v>160552.15</v>
      </c>
      <c r="C10" s="139">
        <v>353.79</v>
      </c>
      <c r="D10" s="140">
        <v>0.13836853036536736</v>
      </c>
      <c r="E10" s="40"/>
    </row>
    <row r="11" spans="1:9" x14ac:dyDescent="0.3">
      <c r="A11" s="41" t="s">
        <v>111</v>
      </c>
      <c r="B11" s="139">
        <v>3145.74</v>
      </c>
      <c r="C11" s="139">
        <v>0</v>
      </c>
      <c r="D11" s="140">
        <v>0</v>
      </c>
      <c r="E11" s="40"/>
    </row>
    <row r="12" spans="1:9" x14ac:dyDescent="0.3">
      <c r="A12" s="41" t="s">
        <v>112</v>
      </c>
      <c r="B12" s="139">
        <v>34339.71</v>
      </c>
      <c r="C12" s="139">
        <v>0</v>
      </c>
      <c r="D12" s="140">
        <v>0</v>
      </c>
      <c r="E12" s="40"/>
    </row>
    <row r="13" spans="1:9" x14ac:dyDescent="0.3">
      <c r="A13" s="41" t="s">
        <v>113</v>
      </c>
      <c r="B13" s="139">
        <v>127821.3</v>
      </c>
      <c r="C13" s="139">
        <v>1919.6</v>
      </c>
      <c r="D13" s="140">
        <v>8.5054809961514127E-2</v>
      </c>
      <c r="E13" s="40"/>
    </row>
    <row r="14" spans="1:9" x14ac:dyDescent="0.3">
      <c r="A14" s="41" t="s">
        <v>114</v>
      </c>
      <c r="B14" s="139">
        <f>220620.6+37948.2</f>
        <v>258568.8</v>
      </c>
      <c r="C14" s="139">
        <v>2900.31</v>
      </c>
      <c r="D14" s="140">
        <v>4.0570155344640244E-2</v>
      </c>
      <c r="E14" s="40"/>
    </row>
    <row r="15" spans="1:9" x14ac:dyDescent="0.3">
      <c r="A15" s="41" t="s">
        <v>115</v>
      </c>
      <c r="B15" s="139">
        <v>0</v>
      </c>
      <c r="C15" s="139">
        <v>0</v>
      </c>
      <c r="D15" s="140">
        <v>0</v>
      </c>
      <c r="E15" s="40"/>
    </row>
    <row r="16" spans="1:9" x14ac:dyDescent="0.3">
      <c r="A16" s="43" t="s">
        <v>116</v>
      </c>
      <c r="B16" s="139">
        <v>0</v>
      </c>
      <c r="C16" s="139">
        <v>0</v>
      </c>
      <c r="D16" s="140">
        <v>0</v>
      </c>
      <c r="E16" s="40"/>
    </row>
    <row r="17" spans="1:5" ht="28.8" x14ac:dyDescent="0.3">
      <c r="A17" s="43" t="s">
        <v>117</v>
      </c>
      <c r="B17" s="139">
        <f>B18+B24+B25</f>
        <v>2036520.8800000001</v>
      </c>
      <c r="C17" s="139">
        <f>C19+C24+C25</f>
        <v>61237.259999999995</v>
      </c>
      <c r="D17" s="140">
        <v>2.6144994424187204E-2</v>
      </c>
      <c r="E17" s="40"/>
    </row>
    <row r="18" spans="1:5" x14ac:dyDescent="0.3">
      <c r="A18" s="44" t="s">
        <v>118</v>
      </c>
      <c r="B18" s="139">
        <v>321667.94</v>
      </c>
      <c r="C18" s="139">
        <v>1208.6500000000001</v>
      </c>
      <c r="D18" s="140">
        <v>4.1973433940351744E-3</v>
      </c>
      <c r="E18" s="40"/>
    </row>
    <row r="19" spans="1:5" x14ac:dyDescent="0.3">
      <c r="A19" s="45" t="s">
        <v>119</v>
      </c>
      <c r="B19" s="139">
        <v>321667.94</v>
      </c>
      <c r="C19" s="139">
        <v>1208.6500000000001</v>
      </c>
      <c r="D19" s="140">
        <v>4.1973433940351744E-3</v>
      </c>
      <c r="E19" s="40"/>
    </row>
    <row r="20" spans="1:5" x14ac:dyDescent="0.3">
      <c r="A20" s="44" t="s">
        <v>120</v>
      </c>
      <c r="B20" s="139">
        <v>0</v>
      </c>
      <c r="C20" s="139">
        <v>0</v>
      </c>
      <c r="D20" s="140">
        <v>0</v>
      </c>
      <c r="E20" s="40"/>
    </row>
    <row r="21" spans="1:5" x14ac:dyDescent="0.3">
      <c r="A21" s="45" t="s">
        <v>121</v>
      </c>
      <c r="B21" s="139">
        <v>0</v>
      </c>
      <c r="C21" s="139">
        <v>0</v>
      </c>
      <c r="D21" s="140">
        <v>0</v>
      </c>
      <c r="E21" s="40"/>
    </row>
    <row r="22" spans="1:5" x14ac:dyDescent="0.3">
      <c r="A22" s="44" t="s">
        <v>122</v>
      </c>
      <c r="B22" s="139">
        <v>0</v>
      </c>
      <c r="C22" s="139">
        <v>0</v>
      </c>
      <c r="D22" s="140">
        <v>0</v>
      </c>
      <c r="E22" s="40"/>
    </row>
    <row r="23" spans="1:5" x14ac:dyDescent="0.3">
      <c r="A23" s="44" t="s">
        <v>123</v>
      </c>
      <c r="B23" s="139">
        <v>0</v>
      </c>
      <c r="C23" s="139">
        <v>0</v>
      </c>
      <c r="D23" s="140">
        <v>0</v>
      </c>
      <c r="E23" s="40"/>
    </row>
    <row r="24" spans="1:5" x14ac:dyDescent="0.3">
      <c r="A24" s="44" t="s">
        <v>124</v>
      </c>
      <c r="B24" s="139">
        <v>455648.76</v>
      </c>
      <c r="C24" s="139">
        <v>16495.3</v>
      </c>
      <c r="D24" s="140">
        <v>2.3429696820913237E-2</v>
      </c>
      <c r="E24" s="40"/>
    </row>
    <row r="25" spans="1:5" x14ac:dyDescent="0.3">
      <c r="A25" s="44" t="s">
        <v>125</v>
      </c>
      <c r="B25" s="139">
        <v>1259204.1800000002</v>
      </c>
      <c r="C25" s="139">
        <v>43533.31</v>
      </c>
      <c r="D25" s="140">
        <v>3.9987843053530946E-2</v>
      </c>
      <c r="E25" s="40"/>
    </row>
    <row r="26" spans="1:5" x14ac:dyDescent="0.3">
      <c r="A26" s="46" t="s">
        <v>126</v>
      </c>
      <c r="B26" s="139">
        <v>0</v>
      </c>
      <c r="C26" s="139">
        <v>0</v>
      </c>
      <c r="D26" s="140">
        <v>0</v>
      </c>
      <c r="E26" s="40"/>
    </row>
    <row r="27" spans="1:5" x14ac:dyDescent="0.3">
      <c r="A27" s="181" t="s">
        <v>127</v>
      </c>
      <c r="B27" s="181"/>
      <c r="C27" s="181"/>
      <c r="D27" s="181"/>
    </row>
    <row r="28" spans="1:5" ht="35.25" customHeight="1" x14ac:dyDescent="0.3">
      <c r="A28" s="182"/>
      <c r="B28" s="182"/>
      <c r="C28" s="182"/>
      <c r="D28" s="182"/>
    </row>
  </sheetData>
  <mergeCells count="2">
    <mergeCell ref="A1:D1"/>
    <mergeCell ref="A27:D2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5"/>
  <sheetViews>
    <sheetView topLeftCell="A3" workbookViewId="0">
      <selection activeCell="E26" sqref="E26"/>
    </sheetView>
  </sheetViews>
  <sheetFormatPr defaultColWidth="9.109375" defaultRowHeight="14.4" x14ac:dyDescent="0.3"/>
  <cols>
    <col min="1" max="1" width="34.5546875" style="35" customWidth="1"/>
    <col min="2" max="2" width="12.88671875" style="35" customWidth="1"/>
    <col min="3" max="3" width="15.109375" style="35" bestFit="1" customWidth="1"/>
    <col min="4" max="4" width="14" style="35" customWidth="1"/>
    <col min="5" max="5" width="17.109375" style="35" customWidth="1"/>
    <col min="6" max="6" width="17.5546875" style="35" customWidth="1"/>
    <col min="7" max="7" width="19.5546875" style="35" customWidth="1"/>
    <col min="8" max="8" width="11.44140625" style="35" bestFit="1" customWidth="1"/>
    <col min="9" max="10" width="9.109375" style="35"/>
    <col min="11" max="11" width="11" style="35" bestFit="1" customWidth="1"/>
    <col min="12" max="12" width="12" style="35" bestFit="1" customWidth="1"/>
    <col min="13" max="16384" width="9.109375" style="35"/>
  </cols>
  <sheetData>
    <row r="1" spans="1:12" x14ac:dyDescent="0.3">
      <c r="A1" s="183" t="s">
        <v>128</v>
      </c>
      <c r="B1" s="183"/>
      <c r="C1" s="183"/>
      <c r="D1" s="183"/>
      <c r="E1" s="183"/>
      <c r="F1" s="183"/>
      <c r="G1" s="183"/>
    </row>
    <row r="2" spans="1:12" x14ac:dyDescent="0.3">
      <c r="A2" s="184" t="s">
        <v>129</v>
      </c>
      <c r="B2" s="184"/>
      <c r="C2" s="184"/>
      <c r="D2" s="184"/>
      <c r="E2" s="184"/>
      <c r="F2" s="184"/>
      <c r="G2" s="184"/>
    </row>
    <row r="3" spans="1:12" ht="57.6" x14ac:dyDescent="0.3">
      <c r="A3" s="47"/>
      <c r="B3" s="48" t="s">
        <v>130</v>
      </c>
      <c r="C3" s="48" t="s">
        <v>131</v>
      </c>
      <c r="D3" s="48" t="s">
        <v>132</v>
      </c>
      <c r="E3" s="48" t="s">
        <v>133</v>
      </c>
      <c r="F3" s="48" t="s">
        <v>134</v>
      </c>
      <c r="G3" s="48" t="s">
        <v>135</v>
      </c>
      <c r="L3" s="158"/>
    </row>
    <row r="4" spans="1:12" x14ac:dyDescent="0.3">
      <c r="A4" s="49" t="s">
        <v>136</v>
      </c>
      <c r="B4" s="141">
        <v>2903539.33</v>
      </c>
      <c r="C4" s="50" t="s">
        <v>137</v>
      </c>
      <c r="D4" s="141">
        <v>14875.150899999999</v>
      </c>
      <c r="E4" s="142">
        <v>5.1231098357465673E-3</v>
      </c>
      <c r="F4" s="143">
        <v>378575.16000000003</v>
      </c>
      <c r="G4" s="142">
        <v>0.13038403030690135</v>
      </c>
    </row>
    <row r="5" spans="1:12" x14ac:dyDescent="0.3">
      <c r="A5" s="51" t="s">
        <v>138</v>
      </c>
      <c r="B5" s="141">
        <v>1176927.5299999998</v>
      </c>
      <c r="C5" s="142">
        <v>0.40534237571357429</v>
      </c>
      <c r="D5" s="141">
        <v>14875.150899999999</v>
      </c>
      <c r="E5" s="142">
        <v>5.1231098357465673E-3</v>
      </c>
      <c r="F5" s="50" t="s">
        <v>137</v>
      </c>
      <c r="G5" s="50" t="s">
        <v>137</v>
      </c>
      <c r="H5" s="158"/>
    </row>
    <row r="6" spans="1:12" x14ac:dyDescent="0.3">
      <c r="A6" s="52" t="s">
        <v>139</v>
      </c>
      <c r="B6" s="141">
        <v>1004607.5299999999</v>
      </c>
      <c r="C6" s="142">
        <v>0.34599411815096709</v>
      </c>
      <c r="D6" s="141">
        <v>11497.340899999999</v>
      </c>
      <c r="E6" s="142">
        <v>3.9597675778684904E-3</v>
      </c>
      <c r="F6" s="50" t="s">
        <v>137</v>
      </c>
      <c r="G6" s="50" t="s">
        <v>137</v>
      </c>
    </row>
    <row r="7" spans="1:12" x14ac:dyDescent="0.3">
      <c r="A7" s="52" t="s">
        <v>140</v>
      </c>
      <c r="B7" s="141">
        <v>172320</v>
      </c>
      <c r="C7" s="142">
        <v>5.9348257562607219E-2</v>
      </c>
      <c r="D7" s="141">
        <v>3377.81</v>
      </c>
      <c r="E7" s="142">
        <v>1.1633422578780773E-3</v>
      </c>
      <c r="F7" s="50" t="s">
        <v>137</v>
      </c>
      <c r="G7" s="50" t="s">
        <v>137</v>
      </c>
    </row>
    <row r="8" spans="1:12" x14ac:dyDescent="0.3">
      <c r="A8" s="51" t="s">
        <v>141</v>
      </c>
      <c r="B8" s="141">
        <v>1375223.35</v>
      </c>
      <c r="C8" s="142">
        <v>0.47363689404544768</v>
      </c>
      <c r="D8" s="50" t="s">
        <v>137</v>
      </c>
      <c r="E8" s="50" t="s">
        <v>137</v>
      </c>
      <c r="F8" s="143">
        <v>378575.16000000003</v>
      </c>
      <c r="G8" s="142">
        <v>0.13038403030690135</v>
      </c>
      <c r="H8" s="53"/>
    </row>
    <row r="9" spans="1:12" x14ac:dyDescent="0.3">
      <c r="A9" s="54" t="s">
        <v>142</v>
      </c>
      <c r="B9" s="141">
        <v>1320317.4000000001</v>
      </c>
      <c r="C9" s="142">
        <v>0.45472688672000877</v>
      </c>
      <c r="D9" s="50" t="s">
        <v>137</v>
      </c>
      <c r="E9" s="50" t="s">
        <v>137</v>
      </c>
      <c r="F9" s="141">
        <v>330079.35000000003</v>
      </c>
      <c r="G9" s="142">
        <v>0.11368172168000219</v>
      </c>
      <c r="H9" s="53"/>
    </row>
    <row r="10" spans="1:12" x14ac:dyDescent="0.3">
      <c r="A10" s="54" t="s">
        <v>143</v>
      </c>
      <c r="B10" s="141">
        <v>12820.279999999999</v>
      </c>
      <c r="C10" s="142">
        <v>4.4153973970795148E-3</v>
      </c>
      <c r="D10" s="50" t="s">
        <v>137</v>
      </c>
      <c r="E10" s="50" t="s">
        <v>137</v>
      </c>
      <c r="F10" s="141">
        <v>6410.1399999999994</v>
      </c>
      <c r="G10" s="142">
        <v>2.2076986985397574E-3</v>
      </c>
      <c r="H10" s="53"/>
    </row>
    <row r="11" spans="1:12" x14ac:dyDescent="0.3">
      <c r="A11" s="54" t="s">
        <v>144</v>
      </c>
      <c r="B11" s="141">
        <v>42085.67</v>
      </c>
      <c r="C11" s="142">
        <v>1.4494609928359398E-2</v>
      </c>
      <c r="D11" s="50" t="s">
        <v>137</v>
      </c>
      <c r="E11" s="50" t="s">
        <v>137</v>
      </c>
      <c r="F11" s="141">
        <v>42085.67</v>
      </c>
      <c r="G11" s="142">
        <v>1.4494609928359398E-2</v>
      </c>
      <c r="H11" s="53"/>
    </row>
    <row r="12" spans="1:12" x14ac:dyDescent="0.3">
      <c r="A12" s="51" t="s">
        <v>145</v>
      </c>
      <c r="B12" s="141">
        <v>351388.45</v>
      </c>
      <c r="C12" s="142">
        <v>0.12102073024097799</v>
      </c>
      <c r="D12" s="50" t="s">
        <v>137</v>
      </c>
      <c r="E12" s="50" t="s">
        <v>137</v>
      </c>
      <c r="F12" s="50" t="s">
        <v>137</v>
      </c>
      <c r="G12" s="50" t="s">
        <v>137</v>
      </c>
    </row>
    <row r="14" spans="1:12" x14ac:dyDescent="0.3">
      <c r="A14" s="55"/>
      <c r="C14" s="56"/>
    </row>
    <row r="15" spans="1:12" x14ac:dyDescent="0.3">
      <c r="A15" s="55"/>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54"/>
  <sheetViews>
    <sheetView topLeftCell="A37" zoomScaleNormal="100" zoomScaleSheetLayoutView="100" workbookViewId="0">
      <selection activeCell="B49" sqref="B49:C51"/>
    </sheetView>
  </sheetViews>
  <sheetFormatPr defaultColWidth="9.109375" defaultRowHeight="14.4" x14ac:dyDescent="0.3"/>
  <cols>
    <col min="1" max="1" width="55.109375" style="57" customWidth="1"/>
    <col min="2" max="2" width="13.6640625" style="57" customWidth="1"/>
    <col min="3" max="3" width="18.33203125" style="57" bestFit="1" customWidth="1"/>
    <col min="4" max="16384" width="9.109375" style="57"/>
  </cols>
  <sheetData>
    <row r="1" spans="1:3" ht="27.75" customHeight="1" x14ac:dyDescent="0.3">
      <c r="A1" s="185" t="s">
        <v>146</v>
      </c>
      <c r="B1" s="185"/>
      <c r="C1" s="185"/>
    </row>
    <row r="2" spans="1:3" ht="9.75" customHeight="1" x14ac:dyDescent="0.3">
      <c r="A2" s="186" t="s">
        <v>129</v>
      </c>
      <c r="B2" s="186"/>
      <c r="C2" s="186"/>
    </row>
    <row r="3" spans="1:3" ht="13.5" customHeight="1" x14ac:dyDescent="0.3">
      <c r="A3" s="59"/>
      <c r="B3" s="60" t="s">
        <v>147</v>
      </c>
      <c r="C3" s="60" t="s">
        <v>148</v>
      </c>
    </row>
    <row r="4" spans="1:3" ht="28.8" x14ac:dyDescent="0.3">
      <c r="A4" s="61" t="s">
        <v>149</v>
      </c>
      <c r="B4" s="62" t="s">
        <v>9</v>
      </c>
      <c r="C4" s="62" t="s">
        <v>150</v>
      </c>
    </row>
    <row r="5" spans="1:3" x14ac:dyDescent="0.3">
      <c r="A5" s="63" t="s">
        <v>151</v>
      </c>
      <c r="B5" s="64">
        <v>866441.87999999989</v>
      </c>
      <c r="C5" s="64">
        <v>35706.21</v>
      </c>
    </row>
    <row r="6" spans="1:3" x14ac:dyDescent="0.3">
      <c r="A6" s="65" t="s">
        <v>152</v>
      </c>
      <c r="B6" s="66">
        <v>0</v>
      </c>
      <c r="C6" s="66">
        <v>0</v>
      </c>
    </row>
    <row r="7" spans="1:3" x14ac:dyDescent="0.3">
      <c r="A7" s="65" t="s">
        <v>153</v>
      </c>
      <c r="B7" s="66">
        <v>866441.87999999989</v>
      </c>
      <c r="C7" s="66">
        <v>35706.21</v>
      </c>
    </row>
    <row r="8" spans="1:3" ht="28.8" x14ac:dyDescent="0.3">
      <c r="A8" s="67" t="s">
        <v>154</v>
      </c>
      <c r="B8" s="66">
        <v>0</v>
      </c>
      <c r="C8" s="66">
        <v>0</v>
      </c>
    </row>
    <row r="9" spans="1:3" x14ac:dyDescent="0.3">
      <c r="A9" s="65" t="s">
        <v>155</v>
      </c>
      <c r="B9" s="66">
        <v>1613.2</v>
      </c>
      <c r="C9" s="66">
        <v>0</v>
      </c>
    </row>
    <row r="10" spans="1:3" x14ac:dyDescent="0.3">
      <c r="A10" s="68" t="s">
        <v>156</v>
      </c>
      <c r="B10" s="64">
        <v>543327.37</v>
      </c>
      <c r="C10" s="64">
        <v>155167.93000000002</v>
      </c>
    </row>
    <row r="11" spans="1:3" x14ac:dyDescent="0.3">
      <c r="A11" s="67" t="s">
        <v>157</v>
      </c>
      <c r="B11" s="64">
        <v>543327.37</v>
      </c>
      <c r="C11" s="64">
        <v>155167.93000000002</v>
      </c>
    </row>
    <row r="12" spans="1:3" x14ac:dyDescent="0.3">
      <c r="A12" s="69" t="s">
        <v>158</v>
      </c>
      <c r="B12" s="66">
        <v>0</v>
      </c>
      <c r="C12" s="66">
        <v>0</v>
      </c>
    </row>
    <row r="13" spans="1:3" x14ac:dyDescent="0.3">
      <c r="A13" s="70" t="s">
        <v>159</v>
      </c>
      <c r="B13" s="64">
        <v>23411.43</v>
      </c>
      <c r="C13" s="64">
        <v>9316.06</v>
      </c>
    </row>
    <row r="14" spans="1:3" x14ac:dyDescent="0.3">
      <c r="A14" s="71" t="s">
        <v>160</v>
      </c>
      <c r="B14" s="66">
        <v>0</v>
      </c>
      <c r="C14" s="66">
        <v>0</v>
      </c>
    </row>
    <row r="15" spans="1:3" x14ac:dyDescent="0.3">
      <c r="A15" s="71" t="s">
        <v>161</v>
      </c>
      <c r="B15" s="64">
        <v>23411.43</v>
      </c>
      <c r="C15" s="64">
        <v>9316.06</v>
      </c>
    </row>
    <row r="16" spans="1:3" x14ac:dyDescent="0.3">
      <c r="A16" s="72" t="s">
        <v>162</v>
      </c>
      <c r="B16" s="64">
        <v>17000</v>
      </c>
      <c r="C16" s="64">
        <v>17000</v>
      </c>
    </row>
    <row r="17" spans="1:3" x14ac:dyDescent="0.3">
      <c r="A17" s="69" t="s">
        <v>163</v>
      </c>
      <c r="B17" s="64">
        <v>17000</v>
      </c>
      <c r="C17" s="64">
        <v>17000</v>
      </c>
    </row>
    <row r="18" spans="1:3" x14ac:dyDescent="0.3">
      <c r="A18" s="73" t="s">
        <v>164</v>
      </c>
      <c r="B18" s="66">
        <v>0</v>
      </c>
      <c r="C18" s="66">
        <v>0</v>
      </c>
    </row>
    <row r="19" spans="1:3" x14ac:dyDescent="0.3">
      <c r="A19" s="73" t="s">
        <v>165</v>
      </c>
      <c r="B19" s="66">
        <v>10200</v>
      </c>
      <c r="C19" s="66">
        <v>10200</v>
      </c>
    </row>
    <row r="20" spans="1:3" x14ac:dyDescent="0.3">
      <c r="A20" s="72" t="s">
        <v>166</v>
      </c>
      <c r="B20" s="74">
        <v>137500</v>
      </c>
      <c r="C20" s="74">
        <v>137500</v>
      </c>
    </row>
    <row r="21" spans="1:3" x14ac:dyDescent="0.3">
      <c r="A21" s="69" t="s">
        <v>167</v>
      </c>
      <c r="B21" s="64">
        <v>0</v>
      </c>
      <c r="C21" s="64">
        <v>0</v>
      </c>
    </row>
    <row r="22" spans="1:3" x14ac:dyDescent="0.3">
      <c r="A22" s="73" t="s">
        <v>164</v>
      </c>
      <c r="B22" s="75">
        <v>0</v>
      </c>
      <c r="C22" s="75">
        <v>0</v>
      </c>
    </row>
    <row r="23" spans="1:3" x14ac:dyDescent="0.3">
      <c r="A23" s="73" t="s">
        <v>165</v>
      </c>
      <c r="B23" s="75">
        <v>0</v>
      </c>
      <c r="C23" s="75">
        <v>0</v>
      </c>
    </row>
    <row r="24" spans="1:3" x14ac:dyDescent="0.3">
      <c r="A24" s="69" t="s">
        <v>168</v>
      </c>
      <c r="B24" s="64">
        <v>137500</v>
      </c>
      <c r="C24" s="64">
        <v>137500</v>
      </c>
    </row>
    <row r="25" spans="1:3" x14ac:dyDescent="0.3">
      <c r="A25" s="73" t="s">
        <v>169</v>
      </c>
      <c r="B25" s="75">
        <v>27200</v>
      </c>
      <c r="C25" s="75">
        <v>27200</v>
      </c>
    </row>
    <row r="26" spans="1:3" x14ac:dyDescent="0.3">
      <c r="A26" s="73" t="s">
        <v>170</v>
      </c>
      <c r="B26" s="75">
        <v>110300</v>
      </c>
      <c r="C26" s="75">
        <v>110300</v>
      </c>
    </row>
    <row r="27" spans="1:3" x14ac:dyDescent="0.3">
      <c r="A27" s="72" t="s">
        <v>171</v>
      </c>
      <c r="B27" s="74">
        <v>0</v>
      </c>
      <c r="C27" s="74">
        <v>0</v>
      </c>
    </row>
    <row r="28" spans="1:3" x14ac:dyDescent="0.3">
      <c r="A28" s="73" t="s">
        <v>172</v>
      </c>
      <c r="B28" s="66">
        <v>0</v>
      </c>
      <c r="C28" s="66">
        <v>0</v>
      </c>
    </row>
    <row r="29" spans="1:3" x14ac:dyDescent="0.3">
      <c r="A29" s="73" t="s">
        <v>173</v>
      </c>
      <c r="B29" s="66">
        <v>0</v>
      </c>
      <c r="C29" s="66">
        <v>0</v>
      </c>
    </row>
    <row r="30" spans="1:3" x14ac:dyDescent="0.3">
      <c r="A30" s="69" t="s">
        <v>174</v>
      </c>
      <c r="B30" s="64">
        <v>0</v>
      </c>
      <c r="C30" s="64">
        <v>0</v>
      </c>
    </row>
    <row r="31" spans="1:3" x14ac:dyDescent="0.3">
      <c r="A31" s="73" t="s">
        <v>175</v>
      </c>
      <c r="B31" s="75">
        <v>0</v>
      </c>
      <c r="C31" s="75">
        <v>0</v>
      </c>
    </row>
    <row r="32" spans="1:3" x14ac:dyDescent="0.3">
      <c r="A32" s="73" t="s">
        <v>176</v>
      </c>
      <c r="B32" s="75">
        <v>0</v>
      </c>
      <c r="C32" s="75">
        <v>0</v>
      </c>
    </row>
    <row r="33" spans="1:3" x14ac:dyDescent="0.3">
      <c r="A33" s="72" t="s">
        <v>177</v>
      </c>
      <c r="B33" s="64">
        <v>0</v>
      </c>
      <c r="C33" s="64">
        <v>0</v>
      </c>
    </row>
    <row r="34" spans="1:3" x14ac:dyDescent="0.3">
      <c r="A34" s="69" t="s">
        <v>178</v>
      </c>
      <c r="B34" s="75">
        <v>0</v>
      </c>
      <c r="C34" s="75">
        <v>0</v>
      </c>
    </row>
    <row r="35" spans="1:3" x14ac:dyDescent="0.3">
      <c r="A35" s="69" t="s">
        <v>179</v>
      </c>
      <c r="B35" s="75">
        <v>0</v>
      </c>
      <c r="C35" s="75">
        <v>0</v>
      </c>
    </row>
    <row r="36" spans="1:3" ht="28.8" x14ac:dyDescent="0.3">
      <c r="A36" s="70" t="s">
        <v>180</v>
      </c>
      <c r="B36" s="64">
        <v>0</v>
      </c>
      <c r="C36" s="64">
        <v>0</v>
      </c>
    </row>
    <row r="37" spans="1:3" x14ac:dyDescent="0.3">
      <c r="A37" s="69" t="s">
        <v>178</v>
      </c>
      <c r="B37" s="75">
        <v>0</v>
      </c>
      <c r="C37" s="75">
        <v>0</v>
      </c>
    </row>
    <row r="38" spans="1:3" x14ac:dyDescent="0.3">
      <c r="A38" s="69" t="s">
        <v>179</v>
      </c>
      <c r="B38" s="75">
        <v>0</v>
      </c>
      <c r="C38" s="75">
        <v>0</v>
      </c>
    </row>
    <row r="39" spans="1:3" x14ac:dyDescent="0.3">
      <c r="A39" s="70" t="s">
        <v>181</v>
      </c>
      <c r="B39" s="75">
        <v>0</v>
      </c>
      <c r="C39" s="75">
        <v>0</v>
      </c>
    </row>
    <row r="40" spans="1:3" ht="21" customHeight="1" x14ac:dyDescent="0.3"/>
    <row r="41" spans="1:3" x14ac:dyDescent="0.3">
      <c r="C41" s="76" t="s">
        <v>129</v>
      </c>
    </row>
    <row r="42" spans="1:3" x14ac:dyDescent="0.3">
      <c r="A42" s="58"/>
      <c r="B42" s="60" t="s">
        <v>147</v>
      </c>
      <c r="C42" s="60" t="s">
        <v>148</v>
      </c>
    </row>
    <row r="43" spans="1:3" ht="28.8" x14ac:dyDescent="0.3">
      <c r="A43" s="77" t="s">
        <v>182</v>
      </c>
      <c r="B43" s="78" t="s">
        <v>9</v>
      </c>
      <c r="C43" s="62" t="s">
        <v>150</v>
      </c>
    </row>
    <row r="44" spans="1:3" x14ac:dyDescent="0.3">
      <c r="A44" s="79" t="s">
        <v>183</v>
      </c>
      <c r="B44" s="144">
        <v>0</v>
      </c>
      <c r="C44" s="144">
        <v>0</v>
      </c>
    </row>
    <row r="45" spans="1:3" x14ac:dyDescent="0.3">
      <c r="A45" s="80" t="s">
        <v>157</v>
      </c>
      <c r="B45" s="145">
        <v>0</v>
      </c>
      <c r="C45" s="145">
        <v>0</v>
      </c>
    </row>
    <row r="46" spans="1:3" x14ac:dyDescent="0.3">
      <c r="A46" s="81" t="s">
        <v>184</v>
      </c>
      <c r="B46" s="146">
        <v>0</v>
      </c>
      <c r="C46" s="146">
        <v>0</v>
      </c>
    </row>
    <row r="47" spans="1:3" x14ac:dyDescent="0.3">
      <c r="A47" s="82" t="s">
        <v>185</v>
      </c>
      <c r="B47" s="146">
        <v>0</v>
      </c>
      <c r="C47" s="146">
        <v>0</v>
      </c>
    </row>
    <row r="48" spans="1:3" x14ac:dyDescent="0.3">
      <c r="A48" s="83" t="s">
        <v>186</v>
      </c>
      <c r="B48" s="144">
        <v>100336.28000000001</v>
      </c>
      <c r="C48" s="144">
        <v>16384.79</v>
      </c>
    </row>
    <row r="49" spans="1:3" x14ac:dyDescent="0.3">
      <c r="A49" s="81" t="s">
        <v>187</v>
      </c>
      <c r="B49" s="147">
        <v>62746.5</v>
      </c>
      <c r="C49" s="147">
        <v>7442.9000000000005</v>
      </c>
    </row>
    <row r="50" spans="1:3" x14ac:dyDescent="0.3">
      <c r="A50" s="81" t="s">
        <v>188</v>
      </c>
      <c r="B50" s="147">
        <v>28035.510000000002</v>
      </c>
      <c r="C50" s="147">
        <v>8941.14</v>
      </c>
    </row>
    <row r="51" spans="1:3" x14ac:dyDescent="0.3">
      <c r="A51" s="81" t="s">
        <v>189</v>
      </c>
      <c r="B51" s="147">
        <v>9554.27</v>
      </c>
      <c r="C51" s="147">
        <v>0.75</v>
      </c>
    </row>
    <row r="52" spans="1:3" ht="12.75" customHeight="1" x14ac:dyDescent="0.3">
      <c r="A52" s="84" t="s">
        <v>190</v>
      </c>
      <c r="B52" s="147">
        <v>0</v>
      </c>
      <c r="C52" s="147">
        <v>0</v>
      </c>
    </row>
    <row r="53" spans="1:3" x14ac:dyDescent="0.3">
      <c r="A53" s="85" t="s">
        <v>191</v>
      </c>
      <c r="B53" s="147">
        <v>0</v>
      </c>
      <c r="C53" s="147">
        <v>0</v>
      </c>
    </row>
    <row r="54" spans="1:3" x14ac:dyDescent="0.3">
      <c r="A54" s="85" t="s">
        <v>192</v>
      </c>
      <c r="B54" s="147">
        <v>0</v>
      </c>
      <c r="C54" s="147">
        <v>0</v>
      </c>
    </row>
  </sheetData>
  <sheetProtection formatColumns="0" formatRows="0"/>
  <mergeCells count="2">
    <mergeCell ref="A1:C1"/>
    <mergeCell ref="A2:C2"/>
  </mergeCells>
  <printOptions horizontalCentered="1"/>
  <pageMargins left="0.25" right="0.25" top="0.75" bottom="0.75" header="0.3" footer="0.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1"/>
  <sheetViews>
    <sheetView workbookViewId="0">
      <selection activeCell="C5" sqref="C5:X7"/>
    </sheetView>
  </sheetViews>
  <sheetFormatPr defaultColWidth="9.109375" defaultRowHeight="14.4" x14ac:dyDescent="0.3"/>
  <cols>
    <col min="1" max="1" width="3.109375" style="90" customWidth="1"/>
    <col min="2" max="2" width="20" style="35" customWidth="1"/>
    <col min="3" max="3" width="12.5546875" style="35" bestFit="1" customWidth="1"/>
    <col min="4" max="4" width="16.44140625" style="35" bestFit="1" customWidth="1"/>
    <col min="5" max="5" width="11" style="35" bestFit="1" customWidth="1"/>
    <col min="6" max="6" width="16.44140625" style="35" bestFit="1" customWidth="1"/>
    <col min="7" max="7" width="10" style="35" bestFit="1" customWidth="1"/>
    <col min="8" max="8" width="13.88671875" style="35" bestFit="1" customWidth="1"/>
    <col min="9" max="9" width="10" style="35" bestFit="1" customWidth="1"/>
    <col min="10" max="10" width="13.88671875" style="35" bestFit="1" customWidth="1"/>
    <col min="11" max="11" width="10" style="35" bestFit="1" customWidth="1"/>
    <col min="12" max="12" width="14.88671875" style="35" bestFit="1" customWidth="1"/>
    <col min="13" max="13" width="10" style="35" bestFit="1" customWidth="1"/>
    <col min="14" max="14" width="14.88671875" style="35" bestFit="1" customWidth="1"/>
    <col min="15" max="15" width="9" style="35" bestFit="1" customWidth="1"/>
    <col min="16" max="16" width="13.88671875" style="35" bestFit="1" customWidth="1"/>
    <col min="17" max="17" width="10" style="35" bestFit="1" customWidth="1"/>
    <col min="18" max="18" width="14.88671875" style="35" bestFit="1" customWidth="1"/>
    <col min="19" max="19" width="9" style="35" bestFit="1" customWidth="1"/>
    <col min="20" max="20" width="13.88671875" style="35" bestFit="1" customWidth="1"/>
    <col min="21" max="21" width="4.44140625" style="35" bestFit="1" customWidth="1"/>
    <col min="22" max="22" width="10.88671875" style="35" bestFit="1" customWidth="1"/>
    <col min="23" max="23" width="10" style="35" bestFit="1" customWidth="1"/>
    <col min="24" max="24" width="13.88671875" style="35" bestFit="1" customWidth="1"/>
    <col min="25" max="16384" width="9.109375" style="35"/>
  </cols>
  <sheetData>
    <row r="1" spans="1:24" ht="24.75" customHeight="1" thickBot="1" x14ac:dyDescent="0.35">
      <c r="A1" s="189" t="s">
        <v>314</v>
      </c>
      <c r="B1" s="189"/>
      <c r="C1" s="189"/>
      <c r="D1" s="189"/>
      <c r="E1" s="189"/>
      <c r="F1" s="189"/>
      <c r="G1" s="189"/>
      <c r="H1" s="189"/>
      <c r="I1" s="189"/>
      <c r="J1" s="189"/>
      <c r="K1" s="189"/>
      <c r="L1" s="189"/>
      <c r="M1" s="189"/>
      <c r="N1" s="189"/>
      <c r="O1" s="189"/>
      <c r="P1" s="189"/>
      <c r="Q1" s="189"/>
      <c r="R1" s="189"/>
      <c r="S1" s="189"/>
      <c r="T1" s="189"/>
      <c r="U1" s="189"/>
      <c r="V1" s="189"/>
      <c r="W1" s="189"/>
      <c r="X1" s="189"/>
    </row>
    <row r="2" spans="1:24" x14ac:dyDescent="0.3">
      <c r="A2" s="190" t="s">
        <v>193</v>
      </c>
      <c r="B2" s="193" t="s">
        <v>194</v>
      </c>
      <c r="C2" s="196" t="s">
        <v>195</v>
      </c>
      <c r="D2" s="196" t="s">
        <v>196</v>
      </c>
      <c r="E2" s="198" t="s">
        <v>197</v>
      </c>
      <c r="F2" s="198"/>
      <c r="G2" s="198"/>
      <c r="H2" s="198"/>
      <c r="I2" s="198"/>
      <c r="J2" s="198"/>
      <c r="K2" s="198"/>
      <c r="L2" s="198"/>
      <c r="M2" s="198"/>
      <c r="N2" s="198"/>
      <c r="O2" s="198"/>
      <c r="P2" s="198"/>
      <c r="Q2" s="198"/>
      <c r="R2" s="198"/>
      <c r="S2" s="198"/>
      <c r="T2" s="198"/>
      <c r="U2" s="198"/>
      <c r="V2" s="198"/>
      <c r="W2" s="198"/>
      <c r="X2" s="199"/>
    </row>
    <row r="3" spans="1:24" x14ac:dyDescent="0.3">
      <c r="A3" s="191"/>
      <c r="B3" s="194"/>
      <c r="C3" s="197"/>
      <c r="D3" s="197"/>
      <c r="E3" s="187" t="s">
        <v>198</v>
      </c>
      <c r="F3" s="200"/>
      <c r="G3" s="197" t="s">
        <v>199</v>
      </c>
      <c r="H3" s="197"/>
      <c r="I3" s="197" t="s">
        <v>200</v>
      </c>
      <c r="J3" s="197"/>
      <c r="K3" s="197" t="s">
        <v>201</v>
      </c>
      <c r="L3" s="197"/>
      <c r="M3" s="187" t="s">
        <v>202</v>
      </c>
      <c r="N3" s="200"/>
      <c r="O3" s="197" t="s">
        <v>203</v>
      </c>
      <c r="P3" s="197"/>
      <c r="Q3" s="197" t="s">
        <v>204</v>
      </c>
      <c r="R3" s="197"/>
      <c r="S3" s="197" t="s">
        <v>205</v>
      </c>
      <c r="T3" s="197"/>
      <c r="U3" s="197" t="s">
        <v>206</v>
      </c>
      <c r="V3" s="197"/>
      <c r="W3" s="187" t="s">
        <v>207</v>
      </c>
      <c r="X3" s="188"/>
    </row>
    <row r="4" spans="1:24" x14ac:dyDescent="0.3">
      <c r="A4" s="192"/>
      <c r="B4" s="195"/>
      <c r="C4" s="197"/>
      <c r="D4" s="197"/>
      <c r="E4" s="86" t="s">
        <v>208</v>
      </c>
      <c r="F4" s="86" t="s">
        <v>130</v>
      </c>
      <c r="G4" s="86" t="s">
        <v>208</v>
      </c>
      <c r="H4" s="86" t="s">
        <v>130</v>
      </c>
      <c r="I4" s="86" t="s">
        <v>208</v>
      </c>
      <c r="J4" s="86" t="s">
        <v>130</v>
      </c>
      <c r="K4" s="86" t="s">
        <v>208</v>
      </c>
      <c r="L4" s="86" t="s">
        <v>130</v>
      </c>
      <c r="M4" s="86" t="s">
        <v>208</v>
      </c>
      <c r="N4" s="86" t="s">
        <v>130</v>
      </c>
      <c r="O4" s="86" t="s">
        <v>208</v>
      </c>
      <c r="P4" s="86" t="s">
        <v>130</v>
      </c>
      <c r="Q4" s="86" t="s">
        <v>208</v>
      </c>
      <c r="R4" s="86" t="s">
        <v>130</v>
      </c>
      <c r="S4" s="86" t="s">
        <v>208</v>
      </c>
      <c r="T4" s="86" t="s">
        <v>130</v>
      </c>
      <c r="U4" s="86" t="s">
        <v>208</v>
      </c>
      <c r="V4" s="86" t="s">
        <v>130</v>
      </c>
      <c r="W4" s="86" t="s">
        <v>208</v>
      </c>
      <c r="X4" s="87" t="s">
        <v>130</v>
      </c>
    </row>
    <row r="5" spans="1:24" ht="43.2" x14ac:dyDescent="0.3">
      <c r="A5" s="88">
        <v>1</v>
      </c>
      <c r="B5" s="89" t="s">
        <v>209</v>
      </c>
      <c r="C5" s="148">
        <v>1018184</v>
      </c>
      <c r="D5" s="86" t="s">
        <v>137</v>
      </c>
      <c r="E5" s="148">
        <v>516932</v>
      </c>
      <c r="F5" s="86" t="s">
        <v>137</v>
      </c>
      <c r="G5" s="148">
        <v>40551</v>
      </c>
      <c r="H5" s="86" t="s">
        <v>137</v>
      </c>
      <c r="I5" s="148">
        <v>15746</v>
      </c>
      <c r="J5" s="86" t="s">
        <v>137</v>
      </c>
      <c r="K5" s="148">
        <v>189799</v>
      </c>
      <c r="L5" s="86" t="s">
        <v>137</v>
      </c>
      <c r="M5" s="148">
        <v>67211</v>
      </c>
      <c r="N5" s="86" t="s">
        <v>137</v>
      </c>
      <c r="O5" s="148">
        <v>32683</v>
      </c>
      <c r="P5" s="86" t="s">
        <v>137</v>
      </c>
      <c r="Q5" s="148">
        <v>89204</v>
      </c>
      <c r="R5" s="86" t="s">
        <v>137</v>
      </c>
      <c r="S5" s="148">
        <v>32117</v>
      </c>
      <c r="T5" s="86" t="s">
        <v>137</v>
      </c>
      <c r="U5" s="148">
        <v>0</v>
      </c>
      <c r="V5" s="86" t="s">
        <v>137</v>
      </c>
      <c r="W5" s="148">
        <v>33941</v>
      </c>
      <c r="X5" s="87" t="s">
        <v>137</v>
      </c>
    </row>
    <row r="6" spans="1:24" x14ac:dyDescent="0.3">
      <c r="A6" s="88">
        <v>2</v>
      </c>
      <c r="B6" s="89" t="s">
        <v>210</v>
      </c>
      <c r="C6" s="148">
        <v>1530573</v>
      </c>
      <c r="D6" s="148">
        <v>2903539.3341499995</v>
      </c>
      <c r="E6" s="148">
        <v>776509</v>
      </c>
      <c r="F6" s="148">
        <v>2005032.42674</v>
      </c>
      <c r="G6" s="148">
        <v>59976</v>
      </c>
      <c r="H6" s="148">
        <v>62556.663340000006</v>
      </c>
      <c r="I6" s="148">
        <v>21984</v>
      </c>
      <c r="J6" s="148">
        <v>25053.902269999999</v>
      </c>
      <c r="K6" s="148">
        <v>283587</v>
      </c>
      <c r="L6" s="148">
        <v>350634.72704000003</v>
      </c>
      <c r="M6" s="148">
        <v>100860</v>
      </c>
      <c r="N6" s="148">
        <v>108985.71522</v>
      </c>
      <c r="O6" s="148">
        <v>46471</v>
      </c>
      <c r="P6" s="148">
        <v>49983.49235</v>
      </c>
      <c r="Q6" s="148">
        <v>129820</v>
      </c>
      <c r="R6" s="148">
        <v>171707.03481000001</v>
      </c>
      <c r="S6" s="148">
        <v>48807</v>
      </c>
      <c r="T6" s="148">
        <v>54198.788850000004</v>
      </c>
      <c r="U6" s="148">
        <v>0</v>
      </c>
      <c r="V6" s="148">
        <v>0</v>
      </c>
      <c r="W6" s="148">
        <v>62559</v>
      </c>
      <c r="X6" s="148">
        <v>75386.583530000004</v>
      </c>
    </row>
    <row r="7" spans="1:24" x14ac:dyDescent="0.3">
      <c r="A7" s="88">
        <v>3</v>
      </c>
      <c r="B7" s="89" t="s">
        <v>211</v>
      </c>
      <c r="C7" s="148">
        <v>29613</v>
      </c>
      <c r="D7" s="148">
        <v>58461.06</v>
      </c>
      <c r="E7" s="148">
        <v>17244</v>
      </c>
      <c r="F7" s="148">
        <v>40097.11275</v>
      </c>
      <c r="G7" s="148">
        <v>716</v>
      </c>
      <c r="H7" s="148">
        <v>815.22818999999993</v>
      </c>
      <c r="I7" s="148">
        <v>523</v>
      </c>
      <c r="J7" s="148">
        <v>630.0028299999999</v>
      </c>
      <c r="K7" s="148">
        <v>4597</v>
      </c>
      <c r="L7" s="148">
        <v>5580.68354</v>
      </c>
      <c r="M7" s="148">
        <v>1300</v>
      </c>
      <c r="N7" s="148">
        <v>1233.1070199999999</v>
      </c>
      <c r="O7" s="148">
        <v>881</v>
      </c>
      <c r="P7" s="148">
        <v>841.97735999999998</v>
      </c>
      <c r="Q7" s="148">
        <v>3041</v>
      </c>
      <c r="R7" s="148">
        <v>4838.7190599999994</v>
      </c>
      <c r="S7" s="148">
        <v>667</v>
      </c>
      <c r="T7" s="148">
        <v>697.80835999999999</v>
      </c>
      <c r="U7" s="148">
        <v>0</v>
      </c>
      <c r="V7" s="148">
        <v>0</v>
      </c>
      <c r="W7" s="148">
        <v>644</v>
      </c>
      <c r="X7" s="148">
        <v>3726.4208900000003</v>
      </c>
    </row>
    <row r="8" spans="1:24" x14ac:dyDescent="0.3">
      <c r="M8" s="91"/>
    </row>
    <row r="9" spans="1:24" x14ac:dyDescent="0.3">
      <c r="D9" s="167"/>
      <c r="F9" s="167"/>
      <c r="H9" s="167"/>
      <c r="J9" s="167"/>
      <c r="L9" s="167"/>
      <c r="N9" s="167"/>
      <c r="P9" s="167"/>
      <c r="R9" s="167"/>
      <c r="T9" s="167"/>
      <c r="W9" s="167"/>
      <c r="X9" s="167"/>
    </row>
    <row r="10" spans="1:24" x14ac:dyDescent="0.3">
      <c r="D10" s="168"/>
      <c r="F10" s="168"/>
      <c r="H10" s="168"/>
      <c r="J10" s="168"/>
      <c r="L10" s="168"/>
      <c r="N10" s="168"/>
      <c r="P10" s="168"/>
      <c r="R10" s="168"/>
      <c r="T10" s="168"/>
      <c r="W10" s="168"/>
      <c r="X10" s="168"/>
    </row>
    <row r="11" spans="1:24" x14ac:dyDescent="0.3">
      <c r="D11" s="92"/>
    </row>
  </sheetData>
  <mergeCells count="16">
    <mergeCell ref="W3:X3"/>
    <mergeCell ref="A1:X1"/>
    <mergeCell ref="A2:A4"/>
    <mergeCell ref="B2:B4"/>
    <mergeCell ref="C2:C4"/>
    <mergeCell ref="D2:D4"/>
    <mergeCell ref="E2:X2"/>
    <mergeCell ref="E3:F3"/>
    <mergeCell ref="G3:H3"/>
    <mergeCell ref="I3:J3"/>
    <mergeCell ref="K3:L3"/>
    <mergeCell ref="M3:N3"/>
    <mergeCell ref="O3:P3"/>
    <mergeCell ref="Q3:R3"/>
    <mergeCell ref="S3:T3"/>
    <mergeCell ref="U3:V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10"/>
  <sheetViews>
    <sheetView showGridLines="0" zoomScale="115" zoomScaleNormal="115" zoomScaleSheetLayoutView="115" workbookViewId="0">
      <selection activeCell="B3" sqref="B3:C3"/>
    </sheetView>
  </sheetViews>
  <sheetFormatPr defaultColWidth="9.109375" defaultRowHeight="14.4" x14ac:dyDescent="0.3"/>
  <cols>
    <col min="1" max="1" width="2.6640625" style="93" customWidth="1"/>
    <col min="2" max="2" width="33.88671875" style="93" customWidth="1"/>
    <col min="3" max="3" width="49.6640625" style="93" customWidth="1"/>
    <col min="4" max="4" width="9.109375" style="93"/>
    <col min="5" max="5" width="10.88671875" style="93" bestFit="1" customWidth="1"/>
    <col min="6" max="8" width="12" style="93" bestFit="1" customWidth="1"/>
    <col min="9" max="16384" width="9.109375" style="93"/>
  </cols>
  <sheetData>
    <row r="1" spans="1:11" ht="37.5" customHeight="1" x14ac:dyDescent="0.3">
      <c r="A1" s="201" t="s">
        <v>212</v>
      </c>
      <c r="B1" s="201"/>
      <c r="C1" s="201"/>
    </row>
    <row r="2" spans="1:11" x14ac:dyDescent="0.3">
      <c r="A2" s="94" t="s">
        <v>193</v>
      </c>
      <c r="B2" s="95" t="s">
        <v>213</v>
      </c>
      <c r="C2" s="96" t="s">
        <v>214</v>
      </c>
    </row>
    <row r="3" spans="1:11" ht="15" customHeight="1" x14ac:dyDescent="0.3">
      <c r="A3" s="97">
        <v>1</v>
      </c>
      <c r="B3" s="149">
        <v>56100</v>
      </c>
      <c r="C3" s="150">
        <v>8.5000000000000006E-2</v>
      </c>
      <c r="D3" s="98"/>
    </row>
    <row r="4" spans="1:11" x14ac:dyDescent="0.3">
      <c r="A4" s="99"/>
      <c r="B4" s="99"/>
      <c r="C4" s="99"/>
    </row>
    <row r="5" spans="1:11" ht="78.75" customHeight="1" x14ac:dyDescent="0.3">
      <c r="A5" s="202" t="s">
        <v>215</v>
      </c>
      <c r="B5" s="202"/>
      <c r="C5" s="202"/>
      <c r="D5" s="100"/>
      <c r="E5" s="100"/>
      <c r="F5" s="100"/>
      <c r="G5" s="100"/>
      <c r="H5" s="100"/>
      <c r="I5" s="100"/>
      <c r="J5" s="100"/>
      <c r="K5" s="100"/>
    </row>
    <row r="6" spans="1:11" x14ac:dyDescent="0.3">
      <c r="A6" s="100"/>
      <c r="B6" s="100"/>
      <c r="C6" s="100"/>
      <c r="D6" s="100"/>
      <c r="E6" s="100"/>
      <c r="F6" s="100"/>
      <c r="G6" s="100"/>
      <c r="H6" s="100"/>
      <c r="I6" s="100"/>
      <c r="J6" s="100"/>
      <c r="K6" s="100"/>
    </row>
    <row r="7" spans="1:11" x14ac:dyDescent="0.3">
      <c r="A7" s="99"/>
      <c r="B7" s="99"/>
      <c r="C7" s="99"/>
    </row>
    <row r="8" spans="1:11" x14ac:dyDescent="0.3">
      <c r="A8" s="203"/>
      <c r="B8" s="203"/>
      <c r="C8" s="203"/>
    </row>
    <row r="9" spans="1:11" x14ac:dyDescent="0.3">
      <c r="A9" s="99"/>
      <c r="B9" s="99"/>
      <c r="C9" s="99"/>
    </row>
    <row r="10" spans="1:11" x14ac:dyDescent="0.3">
      <c r="A10" s="99"/>
      <c r="B10" s="99"/>
      <c r="C10" s="99"/>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KreditRiski</vt:lpstr>
      <vt:lpstr>LikvidlikRiski</vt:lpstr>
      <vt:lpstr>ValyutaRiski </vt:lpstr>
      <vt:lpstr>FaizRiski</vt:lpstr>
      <vt:lpstr>16.8.2 və 16.8.7</vt:lpstr>
      <vt:lpstr>16.8.3 və 16.8.4</vt:lpstr>
      <vt:lpstr>16.8.5.</vt:lpstr>
      <vt:lpstr>16.8.6 </vt:lpstr>
      <vt:lpstr>16.8.8</vt:lpstr>
      <vt:lpstr>16.8.10.</vt:lpstr>
      <vt:lpstr>16.6.2 (1)</vt:lpstr>
      <vt:lpstr>'16.8.10.'!Print_Area</vt:lpstr>
      <vt:lpstr>'16.8.5.'!Print_Area</vt:lpstr>
      <vt:lpstr>'16.8.8'!Print_Area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2022-04-15T08:21:29Z</dcterms:modified>
</cp:coreProperties>
</file>